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Sep'17" sheetId="7" r:id="rId1"/>
    <sheet name="Sheet" sheetId="8" r:id="rId2"/>
  </sheets>
  <definedNames>
    <definedName name="_xlnm.Print_Area" localSheetId="0">'Promo Mailer Sep''17'!$A$2:$E$10</definedName>
  </definedNames>
  <calcPr calcId="124519"/>
</workbook>
</file>

<file path=xl/calcChain.xml><?xml version="1.0" encoding="utf-8"?>
<calcChain xmlns="http://schemas.openxmlformats.org/spreadsheetml/2006/main">
  <c r="E14" i="7"/>
  <c r="E13"/>
  <c r="E16" i="8" l="1"/>
  <c r="H15"/>
  <c r="I14"/>
  <c r="H14"/>
  <c r="I13"/>
  <c r="H13"/>
  <c r="I12"/>
  <c r="H12"/>
  <c r="I11"/>
  <c r="H11"/>
  <c r="H10"/>
  <c r="H9"/>
  <c r="I8" s="1"/>
  <c r="H8"/>
  <c r="H6"/>
  <c r="I5" s="1"/>
  <c r="H5"/>
  <c r="H4"/>
  <c r="I4" s="1"/>
</calcChain>
</file>

<file path=xl/sharedStrings.xml><?xml version="1.0" encoding="utf-8"?>
<sst xmlns="http://schemas.openxmlformats.org/spreadsheetml/2006/main" count="82" uniqueCount="73">
  <si>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</si>
  <si>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</si>
  <si>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</si>
  <si>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</si>
  <si>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</si>
  <si>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</si>
  <si>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</si>
  <si>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</si>
  <si>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</si>
  <si>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</si>
  <si>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</si>
  <si>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</si>
  <si>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</si>
  <si>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</si>
  <si>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</si>
  <si>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</si>
  <si>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</si>
  <si>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</si>
  <si>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</si>
  <si>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INSTORE SANTAN</t>
  </si>
  <si>
    <t>Potongan Rp. 500 /pcs Sun Kara Santan 200 ml (9,500==&gt;8,500)</t>
  </si>
  <si>
    <t>IDM</t>
  </si>
  <si>
    <t>PROMO MAILER SANTAN</t>
  </si>
  <si>
    <t>Sun Kara TCA 65 ml</t>
  </si>
  <si>
    <t>Potongan Rp. 500 /2 pcs Sun Kara TCA 65 ml (6,600==&gt;5,500)</t>
  </si>
  <si>
    <t>16-30 SEP'17</t>
  </si>
  <si>
    <t>01-15 SEP 2017</t>
  </si>
  <si>
    <t>Potongan Rp. 600 /pcs Kara Santan 200 ml (10,900 ==&gt;9,500)</t>
  </si>
  <si>
    <t>Potongan Rp. 200 /pcs Sun Kara Powder 20 gr (2,200==&gt;1,700)</t>
  </si>
  <si>
    <t>PROMO HARPELNAS</t>
  </si>
  <si>
    <t>FREE</t>
  </si>
  <si>
    <t>Potongan 20% PEMBELIAN KE 2 Kara NDC SP 360 ml (14,400 ==&gt; 12,900)</t>
  </si>
  <si>
    <t>Potongan 20% PEMBELIAN KE 2 Kara NDC Cup 220 ml (9,200 ==&gt; 7,900)</t>
  </si>
  <si>
    <t>Potongan 20% PEMBELIAN KE 2 Kara NDC 1 kg (32,000==&gt;28,500)</t>
  </si>
  <si>
    <t>01-05 SEP 2017</t>
  </si>
  <si>
    <t>13-19 SEP 2017</t>
  </si>
  <si>
    <t>Potongan Rp. 300 /pcs Sun Kara TCA 65 ml (3,400 ==&gt;2,750 /pcs)</t>
  </si>
  <si>
    <t>Potongan Rp. 600 /pcs Sun Kara Santan 200 ml (9,500 ==&gt;8,500)</t>
  </si>
  <si>
    <t>SUPER PROMO 2</t>
  </si>
  <si>
    <t>28 SEP - 04 OCT 2017</t>
  </si>
  <si>
    <t>26 OCT - 1 NOV 2017</t>
  </si>
  <si>
    <t>Potongan Rp. 600 /pcs Kara Santan 200 ml (10,900 ==&gt;10,100)</t>
  </si>
  <si>
    <t>Potongan Rp. 500 /pcs Sun Kara Santan 200 ml (9,500==&gt;9,000)</t>
  </si>
  <si>
    <t xml:space="preserve">PROMO MAILER SANTA </t>
  </si>
  <si>
    <t>31 AUG- 06 SEP 2017</t>
  </si>
  <si>
    <t>Sun Kara Santan 200 ml</t>
  </si>
  <si>
    <t>01-15 Sep 2017</t>
  </si>
  <si>
    <t>16-30 Sep 2017</t>
  </si>
  <si>
    <t>Mailer Kara Santan di ALFAMART</t>
  </si>
  <si>
    <t>ALL Kara NDC</t>
  </si>
  <si>
    <t>Mailer Kara Santan di LSI</t>
  </si>
  <si>
    <t>Total Biaya Mailer + KOMPAS</t>
  </si>
  <si>
    <t>Estimasi klaim Promo</t>
  </si>
  <si>
    <t>REKAP PROMO MAILER SEPTEMBER 2017</t>
  </si>
  <si>
    <t>Kara 200, SUN KARA 200 &amp; CMP 20 gr</t>
  </si>
  <si>
    <t>Biaya Mailer Rp. 82,500,000 + Estimasi Claim Promo Rp. 36,296,665 = Rp. 118,796,665</t>
  </si>
  <si>
    <t>Biaya Mailer FREE + Estimasi Claim Promo Rp. 27,046,480</t>
  </si>
  <si>
    <t>Mailer Kara Santan di IDM</t>
  </si>
  <si>
    <t>13 - 19 Sep 2017</t>
  </si>
  <si>
    <t>Sun Kara Santan TCA 65 ml</t>
  </si>
  <si>
    <t>30 Ags - 5 Sep 2017</t>
  </si>
  <si>
    <t>31 Ags - 6 Sep 2017</t>
  </si>
  <si>
    <t>Mailer HARPELNAS Kara NDC di ALFAMIDI</t>
  </si>
  <si>
    <t>28 Sep - 04 Okt 2017</t>
  </si>
  <si>
    <t>26 Okt - 1 Nov 2017</t>
  </si>
  <si>
    <t>Biaya Mailer Rp. 74,250,000 + Estimasi Claim Promo Rp. 38,896,200 = Rp. 113,146,200</t>
  </si>
  <si>
    <t>Biaya Mailer Rp. 74,250,000 + Estimasi Claim Promo Rp. 44,395,200 = Rp. 118,645,200</t>
  </si>
  <si>
    <t>Super Promo 2017</t>
  </si>
  <si>
    <t>Kara Santan 200 ml</t>
  </si>
  <si>
    <t>Biaya Mailer FREE + Estimasi Claim Promo Rp. 27,000,000</t>
  </si>
  <si>
    <t>Biaya Mailer Rp. 35,000,000 + Estimasi Claim Promo Rp. 18,675,000 = Rp. 53,675,000</t>
  </si>
  <si>
    <t>Biaya Mailer Rp. 80,000,000 + Estimasi Claim Promo Rp. 17,586,000 = Rp. 97,586,000</t>
  </si>
  <si>
    <t>Biaya Mailer FREE + Estimasi Claim Promo Rp. 15,562,500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</si>
</sst>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0.0%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9" xfId="0" applyBorder="1" applyAlignment="1">
      <alignment horizontal="center" vertical="center" wrapText="1"/>
    </xf>
    <xf numFmtId="165" fontId="0" fillId="0" borderId="0" xfId="0" applyNumberForma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0" applyNumberFormat="1" applyFont="1" applyBorder="1"/>
    <xf numFmtId="164" fontId="4" fillId="0" borderId="8" xfId="1" applyNumberFormat="1" applyFont="1" applyBorder="1" applyAlignment="1">
      <alignment vertical="center"/>
    </xf>
    <xf numFmtId="164" fontId="4" fillId="0" borderId="8" xfId="0" applyNumberFormat="1" applyFont="1" applyBorder="1"/>
    <xf numFmtId="0" fontId="4" fillId="0" borderId="8" xfId="0" applyFont="1" applyBorder="1"/>
    <xf numFmtId="0" fontId="4" fillId="0" borderId="5" xfId="0" applyFont="1" applyBorder="1"/>
    <xf numFmtId="164" fontId="3" fillId="0" borderId="5" xfId="1" applyNumberFormat="1" applyFont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0" fillId="0" borderId="10" xfId="0" applyFill="1" applyBorder="1"/>
    <xf numFmtId="164" fontId="0" fillId="0" borderId="0" xfId="1" applyNumberFormat="1" applyFont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164" fontId="4" fillId="2" borderId="6" xfId="0" applyNumberFormat="1" applyFont="1" applyFill="1" applyBorder="1"/>
    <xf numFmtId="166" fontId="0" fillId="0" borderId="0" xfId="0" applyNumberFormat="1"/>
    <xf numFmtId="0" fontId="4" fillId="2" borderId="5" xfId="0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5" xfId="0" applyNumberFormat="1" applyFont="1" applyBorder="1"/>
    <xf numFmtId="0" fontId="4" fillId="0" borderId="5" xfId="0" applyFont="1" applyBorder="1" applyAlignment="1">
      <alignment horizontal="center" vertical="center"/>
    </xf>
    <xf numFmtId="0" fontId="4" fillId="2" borderId="8" xfId="0" applyFont="1" applyFill="1" applyBorder="1"/>
    <xf numFmtId="0" fontId="0" fillId="0" borderId="0" xfId="0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4" fillId="2" borderId="5" xfId="1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9" xfId="0" applyFont="1" applyBorder="1" applyAlignment="1">
      <alignment horizontal="center" vertical="center"/>
    </xf>
    <xf numFmtId="17" fontId="5" fillId="0" borderId="9" xfId="0" applyNumberFormat="1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" fontId="5" fillId="0" borderId="15" xfId="0" applyNumberFormat="1" applyFont="1" applyBorder="1"/>
    <xf numFmtId="0" fontId="5" fillId="0" borderId="15" xfId="0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0" borderId="1" xfId="0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4"/>
  <sheetViews>
    <sheetView tabSelected="1" workbookViewId="0">
      <selection activeCell="E19" sqref="E19"/>
    </sheetView>
  </sheetViews>
  <sheetFormatPr defaultRowHeight="15"/>
  <cols>
    <col min="1" max="1" width="4" bestFit="1" customWidth="1"/>
    <col min="2" max="2" width="19.28515625" customWidth="1"/>
    <col min="3" max="3" width="38.28515625" bestFit="1" customWidth="1"/>
    <col min="4" max="4" width="59" bestFit="1" customWidth="1"/>
    <col min="5" max="5" width="78.140625" bestFit="1" customWidth="1"/>
  </cols>
  <sheetData>
    <row r="2" spans="1:5">
      <c r="A2" s="35" t="s">
        <v>53</v>
      </c>
      <c r="B2" s="35"/>
      <c r="C2" s="35"/>
    </row>
    <row r="4" spans="1:5">
      <c r="A4" s="1" t="s">
        <v>0</v>
      </c>
      <c r="B4" s="4" t="s">
        <v>4</v>
      </c>
      <c r="C4" s="1" t="s">
        <v>1</v>
      </c>
      <c r="D4" s="2" t="s">
        <v>3</v>
      </c>
      <c r="E4" s="1" t="s">
        <v>2</v>
      </c>
    </row>
    <row r="5" spans="1:5">
      <c r="A5" s="4">
        <v>1</v>
      </c>
      <c r="B5" s="63" t="s">
        <v>46</v>
      </c>
      <c r="C5" s="64" t="s">
        <v>48</v>
      </c>
      <c r="D5" s="72" t="s">
        <v>23</v>
      </c>
      <c r="E5" s="64" t="s">
        <v>69</v>
      </c>
    </row>
    <row r="6" spans="1:5">
      <c r="A6" s="62">
        <v>2</v>
      </c>
      <c r="B6" s="63" t="s">
        <v>47</v>
      </c>
      <c r="C6" s="64" t="s">
        <v>48</v>
      </c>
      <c r="D6" s="64" t="s">
        <v>54</v>
      </c>
      <c r="E6" s="64" t="s">
        <v>55</v>
      </c>
    </row>
    <row r="7" spans="1:5">
      <c r="A7" s="62">
        <v>3</v>
      </c>
      <c r="B7" s="63" t="s">
        <v>46</v>
      </c>
      <c r="C7" s="64" t="s">
        <v>62</v>
      </c>
      <c r="D7" s="64" t="s">
        <v>49</v>
      </c>
      <c r="E7" s="64" t="s">
        <v>56</v>
      </c>
    </row>
    <row r="8" spans="1:5">
      <c r="A8" s="62">
        <v>4</v>
      </c>
      <c r="B8" s="63" t="s">
        <v>60</v>
      </c>
      <c r="C8" s="64" t="s">
        <v>57</v>
      </c>
      <c r="D8" s="64" t="s">
        <v>45</v>
      </c>
      <c r="E8" s="64" t="s">
        <v>65</v>
      </c>
    </row>
    <row r="9" spans="1:5">
      <c r="A9" s="62">
        <v>5</v>
      </c>
      <c r="B9" s="63" t="s">
        <v>58</v>
      </c>
      <c r="C9" s="64" t="s">
        <v>57</v>
      </c>
      <c r="D9" s="64" t="s">
        <v>59</v>
      </c>
      <c r="E9" s="64" t="s">
        <v>66</v>
      </c>
    </row>
    <row r="10" spans="1:5">
      <c r="A10" s="66">
        <v>6</v>
      </c>
      <c r="B10" s="67" t="s">
        <v>61</v>
      </c>
      <c r="C10" s="68" t="s">
        <v>50</v>
      </c>
      <c r="D10" s="68" t="s">
        <v>45</v>
      </c>
      <c r="E10" s="68" t="s">
        <v>70</v>
      </c>
    </row>
    <row r="11" spans="1:5">
      <c r="A11" s="69">
        <v>7</v>
      </c>
      <c r="B11" s="70" t="s">
        <v>63</v>
      </c>
      <c r="C11" s="64" t="s">
        <v>67</v>
      </c>
      <c r="D11" s="64" t="s">
        <v>68</v>
      </c>
      <c r="E11" s="64" t="s">
        <v>71</v>
      </c>
    </row>
    <row r="12" spans="1:5">
      <c r="A12" s="65">
        <v>8</v>
      </c>
      <c r="B12" s="70" t="s">
        <v>64</v>
      </c>
      <c r="C12" s="64" t="s">
        <v>67</v>
      </c>
      <c r="D12" s="71" t="s">
        <v>45</v>
      </c>
      <c r="E12" s="64" t="s">
        <v>72</v>
      </c>
    </row>
    <row r="13" spans="1:5">
      <c r="D13" s="20" t="s">
        <v>51</v>
      </c>
      <c r="E13" s="21">
        <f>82500000+74250000+74250000+35000000+80000000</f>
        <v>346000000</v>
      </c>
    </row>
    <row r="14" spans="1:5">
      <c r="D14" s="20" t="s">
        <v>52</v>
      </c>
      <c r="E14" s="61">
        <f>27000000+36296665+38896200+44395200+18675000+17586000+15562500</f>
        <v>198411565</v>
      </c>
    </row>
  </sheetData>
  <mergeCells count="1">
    <mergeCell ref="A2:C2"/>
  </mergeCells>
  <pageMargins left="0.32" right="0.19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D1" workbookViewId="0">
      <selection activeCell="H15" sqref="H15"/>
    </sheetView>
  </sheetViews>
  <sheetFormatPr defaultRowHeight="15"/>
  <cols>
    <col min="1" max="1" width="11.7109375" bestFit="1" customWidth="1"/>
    <col min="2" max="2" width="30.85546875" bestFit="1" customWidth="1"/>
    <col min="3" max="3" width="23" bestFit="1" customWidth="1"/>
    <col min="4" max="4" width="74" bestFit="1" customWidth="1"/>
    <col min="5" max="5" width="14.14062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1" spans="1:10" ht="15.75" thickBot="1"/>
    <row r="2" spans="1:10" ht="16.5" thickBot="1">
      <c r="A2" s="49" t="s">
        <v>5</v>
      </c>
      <c r="B2" s="50"/>
      <c r="C2" s="50"/>
      <c r="D2" s="51"/>
      <c r="E2" s="52" t="s">
        <v>6</v>
      </c>
      <c r="F2" s="52"/>
      <c r="G2" s="52"/>
      <c r="H2" s="52"/>
      <c r="I2" s="52"/>
    </row>
    <row r="3" spans="1:10" ht="15.75" thickBot="1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17</v>
      </c>
      <c r="G3" s="9" t="s">
        <v>12</v>
      </c>
      <c r="H3" s="17" t="s">
        <v>13</v>
      </c>
      <c r="I3" s="10" t="s">
        <v>14</v>
      </c>
    </row>
    <row r="4" spans="1:10" ht="15.75" thickBot="1">
      <c r="A4" s="43" t="s">
        <v>15</v>
      </c>
      <c r="B4" s="33" t="s">
        <v>19</v>
      </c>
      <c r="C4" s="33" t="s">
        <v>26</v>
      </c>
      <c r="D4" s="16" t="s">
        <v>24</v>
      </c>
      <c r="E4" s="30">
        <v>0</v>
      </c>
      <c r="F4" s="30">
        <v>108000</v>
      </c>
      <c r="G4" s="31">
        <v>135000</v>
      </c>
      <c r="H4" s="32">
        <f>G4*200</f>
        <v>27000000</v>
      </c>
      <c r="I4" s="17">
        <f>H4</f>
        <v>27000000</v>
      </c>
      <c r="J4" s="24"/>
    </row>
    <row r="5" spans="1:10">
      <c r="A5" s="44"/>
      <c r="B5" s="43" t="s">
        <v>22</v>
      </c>
      <c r="C5" s="43" t="s">
        <v>25</v>
      </c>
      <c r="D5" s="22" t="s">
        <v>27</v>
      </c>
      <c r="E5" s="38">
        <v>82500000</v>
      </c>
      <c r="F5" s="29">
        <v>12917</v>
      </c>
      <c r="G5" s="29">
        <v>23547</v>
      </c>
      <c r="H5" s="23">
        <f>G5*600</f>
        <v>14128200</v>
      </c>
      <c r="I5" s="54">
        <f>E5+H5+H6+H7</f>
        <v>118796665.12727273</v>
      </c>
    </row>
    <row r="6" spans="1:10">
      <c r="A6" s="44"/>
      <c r="B6" s="44"/>
      <c r="C6" s="44"/>
      <c r="D6" s="15" t="s">
        <v>20</v>
      </c>
      <c r="E6" s="53"/>
      <c r="F6" s="13">
        <v>26847</v>
      </c>
      <c r="G6" s="28">
        <v>33559</v>
      </c>
      <c r="H6" s="14">
        <f>G6*500</f>
        <v>16779500</v>
      </c>
      <c r="I6" s="55"/>
    </row>
    <row r="7" spans="1:10" ht="15.75" thickBot="1">
      <c r="A7" s="44"/>
      <c r="B7" s="45"/>
      <c r="C7" s="45"/>
      <c r="D7" s="15" t="s">
        <v>28</v>
      </c>
      <c r="E7" s="39"/>
      <c r="F7" s="13">
        <v>22674</v>
      </c>
      <c r="G7" s="28">
        <v>27209</v>
      </c>
      <c r="H7" s="14">
        <v>5388965.127272727</v>
      </c>
      <c r="I7" s="56"/>
    </row>
    <row r="8" spans="1:10">
      <c r="A8" s="40" t="s">
        <v>18</v>
      </c>
      <c r="B8" s="43" t="s">
        <v>29</v>
      </c>
      <c r="C8" s="43" t="s">
        <v>26</v>
      </c>
      <c r="D8" s="18" t="s">
        <v>33</v>
      </c>
      <c r="E8" s="46" t="s">
        <v>30</v>
      </c>
      <c r="F8" s="11">
        <v>7741</v>
      </c>
      <c r="G8" s="27">
        <v>9289</v>
      </c>
      <c r="H8" s="12">
        <f>G8*1600</f>
        <v>14862400</v>
      </c>
      <c r="I8" s="46">
        <f>H8+H9+H10</f>
        <v>27046480</v>
      </c>
    </row>
    <row r="9" spans="1:10">
      <c r="A9" s="41"/>
      <c r="B9" s="44"/>
      <c r="C9" s="44"/>
      <c r="D9" s="34" t="s">
        <v>31</v>
      </c>
      <c r="E9" s="47"/>
      <c r="F9" s="13">
        <v>9071</v>
      </c>
      <c r="G9" s="28">
        <v>10885</v>
      </c>
      <c r="H9" s="14">
        <f>G9*700</f>
        <v>7619500</v>
      </c>
      <c r="I9" s="47"/>
      <c r="J9" s="3"/>
    </row>
    <row r="10" spans="1:10" ht="15.75" thickBot="1">
      <c r="A10" s="42"/>
      <c r="B10" s="45"/>
      <c r="C10" s="45"/>
      <c r="D10" s="19" t="s">
        <v>32</v>
      </c>
      <c r="E10" s="47"/>
      <c r="F10" s="13">
        <v>8269</v>
      </c>
      <c r="G10" s="28">
        <v>9923</v>
      </c>
      <c r="H10" s="14">
        <f>G10*460</f>
        <v>4564580</v>
      </c>
      <c r="I10" s="48"/>
      <c r="J10" s="3"/>
    </row>
    <row r="11" spans="1:10" ht="15.75" thickBot="1">
      <c r="A11" s="40" t="s">
        <v>21</v>
      </c>
      <c r="B11" s="36" t="s">
        <v>22</v>
      </c>
      <c r="C11" s="25" t="s">
        <v>34</v>
      </c>
      <c r="D11" s="22" t="s">
        <v>37</v>
      </c>
      <c r="E11" s="31">
        <v>74250000</v>
      </c>
      <c r="F11" s="30">
        <v>28809</v>
      </c>
      <c r="G11" s="31">
        <v>64827</v>
      </c>
      <c r="H11" s="32">
        <f>G11*600</f>
        <v>38896200</v>
      </c>
      <c r="I11" s="31">
        <f>E11+H11</f>
        <v>113146200</v>
      </c>
      <c r="J11" s="3"/>
    </row>
    <row r="12" spans="1:10" ht="15.75" thickBot="1">
      <c r="A12" s="42"/>
      <c r="B12" s="37"/>
      <c r="C12" s="25" t="s">
        <v>35</v>
      </c>
      <c r="D12" s="16" t="s">
        <v>36</v>
      </c>
      <c r="E12" s="28">
        <v>74250000</v>
      </c>
      <c r="F12" s="13">
        <v>113835</v>
      </c>
      <c r="G12" s="28">
        <v>147984</v>
      </c>
      <c r="H12" s="32">
        <f>G12*300</f>
        <v>44395200</v>
      </c>
      <c r="I12" s="28">
        <f>E12+H12</f>
        <v>118645200</v>
      </c>
      <c r="J12" s="3"/>
    </row>
    <row r="13" spans="1:10" ht="15.75" thickBot="1">
      <c r="A13" s="58" t="s">
        <v>16</v>
      </c>
      <c r="B13" s="25" t="s">
        <v>43</v>
      </c>
      <c r="C13" s="25" t="s">
        <v>44</v>
      </c>
      <c r="D13" s="16" t="s">
        <v>42</v>
      </c>
      <c r="E13" s="31">
        <v>35000000</v>
      </c>
      <c r="F13" s="26">
        <v>24900</v>
      </c>
      <c r="G13" s="26">
        <v>31125</v>
      </c>
      <c r="H13" s="32">
        <f>G13*600</f>
        <v>18675000</v>
      </c>
      <c r="I13" s="31">
        <f>E13+H13</f>
        <v>53675000</v>
      </c>
      <c r="J13" s="3"/>
    </row>
    <row r="14" spans="1:10" ht="15.75" thickBot="1">
      <c r="A14" s="58"/>
      <c r="B14" s="58" t="s">
        <v>38</v>
      </c>
      <c r="C14" s="25" t="s">
        <v>39</v>
      </c>
      <c r="D14" s="59" t="s">
        <v>41</v>
      </c>
      <c r="E14" s="60">
        <v>80000000</v>
      </c>
      <c r="F14" s="57">
        <v>29310</v>
      </c>
      <c r="G14" s="26">
        <v>35172</v>
      </c>
      <c r="H14" s="32">
        <f>G14*500</f>
        <v>17586000</v>
      </c>
      <c r="I14" s="60">
        <f>E14+H14+H15</f>
        <v>113148500</v>
      </c>
    </row>
    <row r="15" spans="1:10" ht="15.75" thickBot="1">
      <c r="A15" s="58"/>
      <c r="B15" s="58"/>
      <c r="C15" s="25" t="s">
        <v>40</v>
      </c>
      <c r="D15" s="16" t="s">
        <v>42</v>
      </c>
      <c r="E15" s="60"/>
      <c r="F15" s="26">
        <v>24900</v>
      </c>
      <c r="G15" s="26">
        <v>31125</v>
      </c>
      <c r="H15" s="32">
        <f>G15*500</f>
        <v>15562500</v>
      </c>
      <c r="I15" s="60"/>
    </row>
    <row r="16" spans="1:10">
      <c r="E16" s="3">
        <f>E5+E11+E12+E13+E14</f>
        <v>346000000</v>
      </c>
      <c r="G16" s="5"/>
    </row>
    <row r="17" spans="7:7">
      <c r="G17" s="5"/>
    </row>
  </sheetData>
  <mergeCells count="18">
    <mergeCell ref="A13:A15"/>
    <mergeCell ref="B14:B15"/>
    <mergeCell ref="E14:E15"/>
    <mergeCell ref="I14:I15"/>
    <mergeCell ref="A8:A10"/>
    <mergeCell ref="B8:B10"/>
    <mergeCell ref="C8:C10"/>
    <mergeCell ref="E8:E10"/>
    <mergeCell ref="I8:I10"/>
    <mergeCell ref="A11:A12"/>
    <mergeCell ref="B11:B12"/>
    <mergeCell ref="A2:D2"/>
    <mergeCell ref="E2:I2"/>
    <mergeCell ref="A4:A7"/>
    <mergeCell ref="B5:B7"/>
    <mergeCell ref="C5:C7"/>
    <mergeCell ref="E5:E7"/>
    <mergeCell ref="I5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Sep'17</vt:lpstr>
      <vt:lpstr>Sheet</vt:lpstr>
      <vt:lpstr>'Promo Mailer Sep''17'!Print_Area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2017-08-25T07:19:25Z</dcterms:modified>
</cp:coreProperties>
</file>