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Promo Mailer DES'17" sheetId="5" r:id="rId1"/>
    <sheet name="Lampiran" sheetId="6" r:id="rId2"/>
  </sheets>
  <definedNames>
    <definedName name="_xlnm.Print_Area" localSheetId="1">Lampiran!#REF!</definedName>
    <definedName name="_xlnm.Print_Area" localSheetId="0">'Promo Mailer DES''17'!$A$2:$E$7</definedName>
  </definedNames>
  <calcPr calcId="125725"/>
</workbook>
</file>

<file path=xl/calcChain.xml><?xml version="1.0" encoding="utf-8"?>
<calcChain xmlns="http://schemas.openxmlformats.org/spreadsheetml/2006/main">
  <c r="E25" i="6"/>
  <c r="H23"/>
  <c r="H19"/>
  <c r="H18"/>
  <c r="G23"/>
  <c r="G22"/>
  <c r="H22" s="1"/>
  <c r="G21"/>
  <c r="H21" s="1"/>
  <c r="G20"/>
  <c r="H20" s="1"/>
  <c r="H17"/>
  <c r="G17"/>
  <c r="G16"/>
  <c r="H16" s="1"/>
  <c r="G10"/>
  <c r="H10" s="1"/>
  <c r="G11"/>
  <c r="H11" s="1"/>
  <c r="I11" s="1"/>
  <c r="G9"/>
  <c r="H9" s="1"/>
  <c r="G15"/>
  <c r="H15" s="1"/>
  <c r="G14"/>
  <c r="H14" s="1"/>
  <c r="I14" s="1"/>
  <c r="G12"/>
  <c r="H12" s="1"/>
  <c r="G13"/>
  <c r="H13" s="1"/>
  <c r="I22" l="1"/>
  <c r="I20"/>
  <c r="I9"/>
  <c r="I16"/>
  <c r="I18"/>
  <c r="I12"/>
  <c r="G8" l="1"/>
  <c r="H8" s="1"/>
  <c r="G7"/>
  <c r="H7" s="1"/>
  <c r="G6"/>
  <c r="H6" s="1"/>
  <c r="G5"/>
  <c r="H5" s="1"/>
  <c r="I5" l="1"/>
  <c r="I7"/>
  <c r="H24" l="1"/>
  <c r="I24" l="1"/>
  <c r="H25"/>
</calcChain>
</file>

<file path=xl/sharedStrings.xml><?xml version="1.0" encoding="utf-8"?>
<sst xmlns="http://schemas.openxmlformats.org/spreadsheetml/2006/main" count="72" uniqueCount="55">
  <si>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</si>
  <si>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</si>
  <si>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</si>
  <si>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</si>
  <si>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</si>
  <si>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</si>
  <si>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</si>
  <si>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</si>
  <si>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</si>
  <si>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</si>
  <si>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</si>
  <si>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</si>
  <si>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</si>
  <si>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</si>
  <si>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</si>
  <si>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</si>
  <si>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</si>
  <si>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</si>
  <si>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</si>
  <si>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IDM</t>
  </si>
  <si>
    <t>PROMO MAILER SANTAN "UTI 2017"</t>
  </si>
  <si>
    <t>Sun Kara TCA 65 ml</t>
  </si>
  <si>
    <t>16 - 31 Des 2017</t>
  </si>
  <si>
    <t>Potongan Rp. 600 /pcs Kara Santan 200 ml (10,500==&gt;9,500)</t>
  </si>
  <si>
    <t>Potongan Rp. 250 /pcs Sun Kara TCA 65 ml (3,300 ==&gt;2,800 /pcs)</t>
  </si>
  <si>
    <t>PROMO MAILER KARA SANTAN</t>
  </si>
  <si>
    <t xml:space="preserve">PROMO MAILER KARA Sari Kelapa </t>
  </si>
  <si>
    <t>Potongan 10%/pcs Kara NDC 1 kg (16,900==&gt;14,900)</t>
  </si>
  <si>
    <t>Potongan 10%/pcs Kara NDC Cup 220 ml (5,500 ==&gt; 4,500)</t>
  </si>
  <si>
    <t>01 - 31 Des 2017</t>
  </si>
  <si>
    <t>01 - 15 Des 2017</t>
  </si>
  <si>
    <t>Potongan 10%pcs Kara NDC Cup 220 ml (4,600 ==&gt; 3,900)</t>
  </si>
  <si>
    <t>Potongan10%/pcs Kara NDC 1 kg (16,000==&gt;13,900)</t>
  </si>
  <si>
    <t>21 - 27 Des 2017</t>
  </si>
  <si>
    <t>28 Des'17 - 03 Jan'17</t>
  </si>
  <si>
    <t>Potongan Rp. 500 /pcs Sun Kara Santan 200 ml (8,299==&gt;7,800)</t>
  </si>
  <si>
    <t>Potongan Rp. 600 /pcs Kara Santan 200 ml (8,990==&gt;8,490)</t>
  </si>
  <si>
    <t>Potongan 5% /pcs Kara NDC Cup 220 ml (5,190 ==&gt; 4,370)</t>
  </si>
  <si>
    <t>Potongan 5%/pcs Kara NDC SP 360 ml (8,190 ==&gt; 7,390)</t>
  </si>
  <si>
    <t>Potongan 5% /pcs Kara NDC 1 kg  (14,990 ==&gt; 12.500)</t>
  </si>
  <si>
    <t>Potongan Rp. 600 /pcs Kara Santan 200 ml (10,900==&gt;8,900)</t>
  </si>
  <si>
    <t>Potongan Rp. 500 /pcs Sun Kara Santan 200 ml (9,800 ==&gt;8,200 /pcs)</t>
  </si>
  <si>
    <t>Potongan Rp. 500/2pcs Sun Kara TCA 65 ml (7,000 ==&gt;5,300 /pcs)</t>
  </si>
  <si>
    <t>20 - 26 Des 2017</t>
  </si>
  <si>
    <t>Potongan Rp. 600 /pcs Sun Kara Santan 200 ml (9,800 ==&gt;8,900 /pcs)</t>
  </si>
  <si>
    <t>16 - 28 Februari 2018</t>
  </si>
  <si>
    <t>16- 28 Februari 2018</t>
  </si>
  <si>
    <t>Kara NDC Ember 1 Kg &amp; Sun Kara TCA 65 ml</t>
  </si>
  <si>
    <t>Mailer di Hari-Hari</t>
  </si>
  <si>
    <t>Mailer di Tip-Top</t>
  </si>
  <si>
    <t>Mailer di Ramayana</t>
  </si>
  <si>
    <t xml:space="preserve">Biaya Mailer Rp. 16,000,000 </t>
  </si>
  <si>
    <t xml:space="preserve">Biaya Mailer Rp. 5,000,000 </t>
  </si>
  <si>
    <t xml:space="preserve">Biaya Mailer Rp. 6,000,000 </t>
  </si>
  <si>
    <t>REKAP PROMO MAILER FEBRUARI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</si>
</sst>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" fontId="0" fillId="0" borderId="9" xfId="0" applyNumberForma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164" fontId="4" fillId="0" borderId="6" xfId="0" applyNumberFormat="1" applyFont="1" applyBorder="1"/>
    <xf numFmtId="164" fontId="3" fillId="0" borderId="5" xfId="1" applyNumberFormat="1" applyFont="1" applyBorder="1" applyAlignment="1">
      <alignment vertical="center"/>
    </xf>
    <xf numFmtId="0" fontId="4" fillId="2" borderId="6" xfId="0" applyFont="1" applyFill="1" applyBorder="1"/>
    <xf numFmtId="0" fontId="4" fillId="2" borderId="7" xfId="0" applyFont="1" applyFill="1" applyBorder="1"/>
    <xf numFmtId="164" fontId="4" fillId="2" borderId="8" xfId="1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/>
    <xf numFmtId="164" fontId="4" fillId="2" borderId="6" xfId="1" applyNumberFormat="1" applyFont="1" applyFill="1" applyBorder="1" applyAlignment="1">
      <alignment vertical="center"/>
    </xf>
    <xf numFmtId="164" fontId="4" fillId="2" borderId="6" xfId="0" applyNumberFormat="1" applyFont="1" applyFill="1" applyBorder="1"/>
    <xf numFmtId="0" fontId="4" fillId="2" borderId="8" xfId="0" applyFont="1" applyFill="1" applyBorder="1"/>
    <xf numFmtId="164" fontId="4" fillId="2" borderId="7" xfId="0" applyNumberFormat="1" applyFont="1" applyFill="1" applyBorder="1"/>
    <xf numFmtId="164" fontId="4" fillId="0" borderId="5" xfId="1" applyNumberFormat="1" applyFont="1" applyBorder="1" applyAlignment="1">
      <alignment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4" fillId="0" borderId="10" xfId="0" applyFont="1" applyBorder="1"/>
    <xf numFmtId="164" fontId="4" fillId="0" borderId="10" xfId="1" applyNumberFormat="1" applyFont="1" applyBorder="1" applyAlignment="1">
      <alignment vertical="center"/>
    </xf>
    <xf numFmtId="164" fontId="4" fillId="0" borderId="10" xfId="1" applyNumberFormat="1" applyFont="1" applyBorder="1" applyAlignment="1">
      <alignment horizontal="center" vertical="center"/>
    </xf>
    <xf numFmtId="164" fontId="4" fillId="0" borderId="10" xfId="0" applyNumberFormat="1" applyFont="1" applyBorder="1"/>
    <xf numFmtId="0" fontId="4" fillId="0" borderId="11" xfId="0" applyFont="1" applyBorder="1"/>
    <xf numFmtId="164" fontId="4" fillId="0" borderId="11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center" vertical="center"/>
    </xf>
    <xf numFmtId="164" fontId="4" fillId="0" borderId="11" xfId="0" applyNumberFormat="1" applyFont="1" applyBorder="1"/>
    <xf numFmtId="164" fontId="4" fillId="2" borderId="11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2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horizontal="center" vertical="center"/>
    </xf>
    <xf numFmtId="164" fontId="4" fillId="0" borderId="12" xfId="0" applyNumberFormat="1" applyFont="1" applyBorder="1"/>
    <xf numFmtId="0" fontId="4" fillId="2" borderId="12" xfId="0" applyFont="1" applyFill="1" applyBorder="1"/>
    <xf numFmtId="0" fontId="4" fillId="0" borderId="12" xfId="0" applyFont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164" fontId="4" fillId="2" borderId="5" xfId="1" applyNumberFormat="1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5" xfId="0" applyNumberFormat="1" applyFont="1" applyBorder="1"/>
    <xf numFmtId="164" fontId="4" fillId="0" borderId="7" xfId="1" applyNumberFormat="1" applyFont="1" applyBorder="1"/>
    <xf numFmtId="0" fontId="4" fillId="2" borderId="5" xfId="0" applyFont="1" applyFill="1" applyBorder="1" applyAlignment="1">
      <alignment horizontal="left" vertical="center"/>
    </xf>
    <xf numFmtId="164" fontId="4" fillId="2" borderId="5" xfId="0" applyNumberFormat="1" applyFont="1" applyFill="1" applyBorder="1"/>
    <xf numFmtId="0" fontId="0" fillId="0" borderId="0" xfId="0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/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7"/>
  <sheetViews>
    <sheetView tabSelected="1" workbookViewId="0">
      <selection activeCell="D15" sqref="D15"/>
    </sheetView>
  </sheetViews>
  <sheetFormatPr defaultRowHeight="15"/>
  <cols>
    <col min="1" max="1" width="4" bestFit="1" customWidth="1"/>
    <col min="2" max="2" width="21.140625" bestFit="1" customWidth="1"/>
    <col min="3" max="3" width="31.42578125" bestFit="1" customWidth="1"/>
    <col min="4" max="4" width="59" bestFit="1" customWidth="1"/>
    <col min="5" max="5" width="78.140625" bestFit="1" customWidth="1"/>
  </cols>
  <sheetData>
    <row r="2" spans="1:5">
      <c r="A2" s="51" t="s">
        <v>54</v>
      </c>
      <c r="B2" s="51"/>
      <c r="C2" s="51"/>
    </row>
    <row r="4" spans="1:5">
      <c r="A4" s="2" t="s">
        <v>0</v>
      </c>
      <c r="B4" s="6" t="s">
        <v>4</v>
      </c>
      <c r="C4" s="2" t="s">
        <v>1</v>
      </c>
      <c r="D4" s="3" t="s">
        <v>3</v>
      </c>
      <c r="E4" s="2" t="s">
        <v>2</v>
      </c>
    </row>
    <row r="5" spans="1:5">
      <c r="A5" s="5">
        <v>1</v>
      </c>
      <c r="B5" s="7" t="s">
        <v>45</v>
      </c>
      <c r="C5" s="1" t="s">
        <v>48</v>
      </c>
      <c r="D5" s="1" t="s">
        <v>47</v>
      </c>
      <c r="E5" s="1" t="s">
        <v>51</v>
      </c>
    </row>
    <row r="6" spans="1:5">
      <c r="A6" s="5">
        <v>2</v>
      </c>
      <c r="B6" s="7" t="s">
        <v>45</v>
      </c>
      <c r="C6" s="1" t="s">
        <v>49</v>
      </c>
      <c r="D6" s="1" t="s">
        <v>47</v>
      </c>
      <c r="E6" s="1" t="s">
        <v>52</v>
      </c>
    </row>
    <row r="7" spans="1:5">
      <c r="A7" s="5">
        <v>3</v>
      </c>
      <c r="B7" s="7" t="s">
        <v>46</v>
      </c>
      <c r="C7" s="1" t="s">
        <v>50</v>
      </c>
      <c r="D7" s="1" t="s">
        <v>21</v>
      </c>
      <c r="E7" s="1" t="s">
        <v>53</v>
      </c>
    </row>
  </sheetData>
  <mergeCells count="1">
    <mergeCell ref="A2:C2"/>
  </mergeCells>
  <pageMargins left="0.26" right="0.1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5"/>
  <sheetViews>
    <sheetView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H25" sqref="H25"/>
    </sheetView>
  </sheetViews>
  <sheetFormatPr defaultRowHeight="15"/>
  <cols>
    <col min="1" max="1" width="11.7109375" bestFit="1" customWidth="1"/>
    <col min="2" max="2" width="45.85546875" bestFit="1" customWidth="1"/>
    <col min="3" max="3" width="21.5703125" bestFit="1" customWidth="1"/>
    <col min="4" max="4" width="67.5703125" bestFit="1" customWidth="1"/>
    <col min="5" max="5" width="14.140625" bestFit="1" customWidth="1"/>
    <col min="6" max="6" width="15.28515625" customWidth="1"/>
    <col min="7" max="7" width="22.5703125" bestFit="1" customWidth="1"/>
    <col min="8" max="8" width="20" bestFit="1" customWidth="1"/>
    <col min="9" max="9" width="15.5703125" bestFit="1" customWidth="1"/>
    <col min="10" max="10" width="14.7109375" bestFit="1" customWidth="1"/>
  </cols>
  <sheetData>
    <row r="2" spans="1:9" ht="15.75" thickBot="1"/>
    <row r="3" spans="1:9" ht="16.5" thickBot="1">
      <c r="A3" s="70" t="s">
        <v>5</v>
      </c>
      <c r="B3" s="71"/>
      <c r="C3" s="71"/>
      <c r="D3" s="72"/>
      <c r="E3" s="73" t="s">
        <v>6</v>
      </c>
      <c r="F3" s="73"/>
      <c r="G3" s="73"/>
      <c r="H3" s="73"/>
      <c r="I3" s="73"/>
    </row>
    <row r="4" spans="1:9" ht="15.75" thickBot="1">
      <c r="A4" s="8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10" t="s">
        <v>17</v>
      </c>
      <c r="G4" s="11" t="s">
        <v>12</v>
      </c>
      <c r="H4" s="15" t="s">
        <v>13</v>
      </c>
      <c r="I4" s="12" t="s">
        <v>14</v>
      </c>
    </row>
    <row r="5" spans="1:9">
      <c r="A5" s="56" t="s">
        <v>15</v>
      </c>
      <c r="B5" s="52" t="s">
        <v>25</v>
      </c>
      <c r="C5" s="54" t="s">
        <v>22</v>
      </c>
      <c r="D5" s="27" t="s">
        <v>23</v>
      </c>
      <c r="E5" s="62">
        <v>100000000</v>
      </c>
      <c r="F5" s="28">
        <v>23598</v>
      </c>
      <c r="G5" s="29">
        <f>F5*1.1</f>
        <v>25957.800000000003</v>
      </c>
      <c r="H5" s="14">
        <f>G5*600</f>
        <v>15574680.000000002</v>
      </c>
      <c r="I5" s="74">
        <f>E5+H5+H6</f>
        <v>152522305</v>
      </c>
    </row>
    <row r="6" spans="1:9" ht="15.75" thickBot="1">
      <c r="A6" s="57"/>
      <c r="B6" s="53"/>
      <c r="C6" s="55"/>
      <c r="D6" s="31" t="s">
        <v>24</v>
      </c>
      <c r="E6" s="63"/>
      <c r="F6" s="32">
        <v>134355</v>
      </c>
      <c r="G6" s="33">
        <f>F6*1.1</f>
        <v>147790.5</v>
      </c>
      <c r="H6" s="34">
        <f>G6*250</f>
        <v>36947625</v>
      </c>
      <c r="I6" s="75"/>
    </row>
    <row r="7" spans="1:9">
      <c r="A7" s="57"/>
      <c r="B7" s="59" t="s">
        <v>26</v>
      </c>
      <c r="C7" s="56" t="s">
        <v>22</v>
      </c>
      <c r="D7" s="27" t="s">
        <v>27</v>
      </c>
      <c r="E7" s="62">
        <v>100000000</v>
      </c>
      <c r="F7" s="28">
        <v>18626</v>
      </c>
      <c r="G7" s="29">
        <f>F7*1.1</f>
        <v>20488.600000000002</v>
      </c>
      <c r="H7" s="14">
        <f>G7*1690</f>
        <v>34625734</v>
      </c>
      <c r="I7" s="74">
        <f>E7+H7+H8</f>
        <v>157483844</v>
      </c>
    </row>
    <row r="8" spans="1:9" ht="15.75" thickBot="1">
      <c r="A8" s="58"/>
      <c r="B8" s="60"/>
      <c r="C8" s="61"/>
      <c r="D8" s="31" t="s">
        <v>28</v>
      </c>
      <c r="E8" s="63"/>
      <c r="F8" s="32">
        <v>37782</v>
      </c>
      <c r="G8" s="33">
        <f>F8*1.1</f>
        <v>41560.200000000004</v>
      </c>
      <c r="H8" s="34">
        <f>G8*550</f>
        <v>22858110.000000004</v>
      </c>
      <c r="I8" s="75"/>
    </row>
    <row r="9" spans="1:9">
      <c r="A9" s="56" t="s">
        <v>18</v>
      </c>
      <c r="B9" s="65" t="s">
        <v>25</v>
      </c>
      <c r="C9" s="36" t="s">
        <v>29</v>
      </c>
      <c r="D9" s="27" t="s">
        <v>40</v>
      </c>
      <c r="E9" s="62">
        <v>45000000</v>
      </c>
      <c r="F9" s="28">
        <v>8294</v>
      </c>
      <c r="G9" s="29">
        <f>F9*1.2</f>
        <v>9952.7999999999993</v>
      </c>
      <c r="H9" s="30">
        <f>G9*600</f>
        <v>5971680</v>
      </c>
      <c r="I9" s="74">
        <f>E9+H9+H10</f>
        <v>55624080</v>
      </c>
    </row>
    <row r="10" spans="1:9" ht="15.75" thickBot="1">
      <c r="A10" s="57"/>
      <c r="B10" s="59"/>
      <c r="C10" s="37" t="s">
        <v>30</v>
      </c>
      <c r="D10" s="42" t="s">
        <v>41</v>
      </c>
      <c r="E10" s="69"/>
      <c r="F10" s="38">
        <v>7754</v>
      </c>
      <c r="G10" s="39">
        <f t="shared" ref="G10:G11" si="0">F10*1.2</f>
        <v>9304.7999999999993</v>
      </c>
      <c r="H10" s="40">
        <f>G10*500</f>
        <v>4652400</v>
      </c>
      <c r="I10" s="75"/>
    </row>
    <row r="11" spans="1:9" ht="15.75" thickBot="1">
      <c r="A11" s="57"/>
      <c r="B11" s="59"/>
      <c r="C11" s="43" t="s">
        <v>22</v>
      </c>
      <c r="D11" s="44" t="s">
        <v>42</v>
      </c>
      <c r="E11" s="45">
        <v>45000000</v>
      </c>
      <c r="F11" s="24">
        <v>25022</v>
      </c>
      <c r="G11" s="46">
        <f t="shared" si="0"/>
        <v>30026.399999999998</v>
      </c>
      <c r="H11" s="47">
        <f>G11*250</f>
        <v>7506599.9999999991</v>
      </c>
      <c r="I11" s="46">
        <f>E11+H11</f>
        <v>52506600</v>
      </c>
    </row>
    <row r="12" spans="1:9">
      <c r="A12" s="57"/>
      <c r="B12" s="65" t="s">
        <v>26</v>
      </c>
      <c r="C12" s="54" t="s">
        <v>30</v>
      </c>
      <c r="D12" s="27" t="s">
        <v>32</v>
      </c>
      <c r="E12" s="62">
        <v>48000000</v>
      </c>
      <c r="F12" s="28">
        <v>3549</v>
      </c>
      <c r="G12" s="29">
        <f t="shared" ref="G12:G17" si="1">F12*1.2</f>
        <v>4258.8</v>
      </c>
      <c r="H12" s="30">
        <f>G12*1600</f>
        <v>6814080</v>
      </c>
      <c r="I12" s="74">
        <f>E12+H12+H13</f>
        <v>58811664</v>
      </c>
    </row>
    <row r="13" spans="1:9" ht="15.75" thickBot="1">
      <c r="A13" s="57"/>
      <c r="B13" s="59"/>
      <c r="C13" s="64"/>
      <c r="D13" s="41" t="s">
        <v>31</v>
      </c>
      <c r="E13" s="63"/>
      <c r="F13" s="38">
        <v>7242</v>
      </c>
      <c r="G13" s="39">
        <f t="shared" si="1"/>
        <v>8690.4</v>
      </c>
      <c r="H13" s="40">
        <f>G13*460</f>
        <v>3997584</v>
      </c>
      <c r="I13" s="75"/>
    </row>
    <row r="14" spans="1:9">
      <c r="A14" s="57"/>
      <c r="B14" s="59"/>
      <c r="C14" s="56" t="s">
        <v>22</v>
      </c>
      <c r="D14" s="27" t="s">
        <v>32</v>
      </c>
      <c r="E14" s="25">
        <v>48000000</v>
      </c>
      <c r="F14" s="13">
        <v>3549</v>
      </c>
      <c r="G14" s="29">
        <f t="shared" si="1"/>
        <v>4258.8</v>
      </c>
      <c r="H14" s="30">
        <f>G14*1600</f>
        <v>6814080</v>
      </c>
      <c r="I14" s="74">
        <f>E14+H14+H15</f>
        <v>58811664</v>
      </c>
    </row>
    <row r="15" spans="1:9" ht="15.75" thickBot="1">
      <c r="A15" s="57"/>
      <c r="B15" s="60"/>
      <c r="C15" s="58"/>
      <c r="D15" s="41" t="s">
        <v>31</v>
      </c>
      <c r="E15" s="35"/>
      <c r="F15" s="32">
        <v>7242</v>
      </c>
      <c r="G15" s="39">
        <f t="shared" si="1"/>
        <v>8690.4</v>
      </c>
      <c r="H15" s="40">
        <f>G15*460</f>
        <v>3997584</v>
      </c>
      <c r="I15" s="61"/>
    </row>
    <row r="16" spans="1:9">
      <c r="A16" s="66" t="s">
        <v>16</v>
      </c>
      <c r="B16" s="52" t="s">
        <v>25</v>
      </c>
      <c r="C16" s="56" t="s">
        <v>33</v>
      </c>
      <c r="D16" s="16" t="s">
        <v>36</v>
      </c>
      <c r="E16" s="62">
        <v>35000000</v>
      </c>
      <c r="F16" s="20">
        <v>14655</v>
      </c>
      <c r="G16" s="25">
        <f t="shared" si="1"/>
        <v>17586</v>
      </c>
      <c r="H16" s="21">
        <f>G16*600</f>
        <v>10551600</v>
      </c>
      <c r="I16" s="62">
        <f>E16+H16+H17</f>
        <v>53021600</v>
      </c>
    </row>
    <row r="17" spans="1:9" ht="15.75" thickBot="1">
      <c r="A17" s="67"/>
      <c r="B17" s="59"/>
      <c r="C17" s="58"/>
      <c r="D17" s="22" t="s">
        <v>35</v>
      </c>
      <c r="E17" s="69"/>
      <c r="F17" s="18">
        <v>12450</v>
      </c>
      <c r="G17" s="18">
        <f t="shared" si="1"/>
        <v>14940</v>
      </c>
      <c r="H17" s="19">
        <f>G17*500</f>
        <v>7470000</v>
      </c>
      <c r="I17" s="63"/>
    </row>
    <row r="18" spans="1:9">
      <c r="A18" s="67"/>
      <c r="B18" s="59"/>
      <c r="C18" s="57" t="s">
        <v>34</v>
      </c>
      <c r="D18" s="16" t="s">
        <v>36</v>
      </c>
      <c r="E18" s="62">
        <v>35000000</v>
      </c>
      <c r="F18" s="20">
        <v>14655</v>
      </c>
      <c r="G18" s="25">
        <v>17586</v>
      </c>
      <c r="H18" s="21">
        <f>G18*600</f>
        <v>10551600</v>
      </c>
      <c r="I18" s="62">
        <f>E18+H18+H19</f>
        <v>53021600</v>
      </c>
    </row>
    <row r="19" spans="1:9" ht="15.75" thickBot="1">
      <c r="A19" s="67"/>
      <c r="B19" s="53"/>
      <c r="C19" s="58"/>
      <c r="D19" s="22" t="s">
        <v>35</v>
      </c>
      <c r="E19" s="63"/>
      <c r="F19" s="48">
        <v>12450</v>
      </c>
      <c r="G19" s="48">
        <v>14940</v>
      </c>
      <c r="H19" s="19">
        <f>G19*500</f>
        <v>7470000</v>
      </c>
      <c r="I19" s="63"/>
    </row>
    <row r="20" spans="1:9">
      <c r="A20" s="67"/>
      <c r="B20" s="59" t="s">
        <v>26</v>
      </c>
      <c r="C20" s="56" t="s">
        <v>33</v>
      </c>
      <c r="D20" s="16" t="s">
        <v>38</v>
      </c>
      <c r="E20" s="62">
        <v>16000000</v>
      </c>
      <c r="F20" s="25">
        <v>4236</v>
      </c>
      <c r="G20" s="25">
        <f>F20*1.2</f>
        <v>5083.2</v>
      </c>
      <c r="H20" s="21">
        <f>G20*410</f>
        <v>2084112</v>
      </c>
      <c r="I20" s="62">
        <f>E20+H20+H21</f>
        <v>25467712</v>
      </c>
    </row>
    <row r="21" spans="1:9" ht="15.75" thickBot="1">
      <c r="A21" s="67"/>
      <c r="B21" s="59"/>
      <c r="C21" s="58"/>
      <c r="D21" s="17" t="s">
        <v>39</v>
      </c>
      <c r="E21" s="63"/>
      <c r="F21" s="26">
        <v>8204</v>
      </c>
      <c r="G21" s="26">
        <f>F21*1.2</f>
        <v>9844.7999999999993</v>
      </c>
      <c r="H21" s="23">
        <f>G21*750</f>
        <v>7383599.9999999991</v>
      </c>
      <c r="I21" s="63"/>
    </row>
    <row r="22" spans="1:9">
      <c r="A22" s="67"/>
      <c r="B22" s="59"/>
      <c r="C22" s="57" t="s">
        <v>34</v>
      </c>
      <c r="D22" s="16" t="s">
        <v>37</v>
      </c>
      <c r="E22" s="62">
        <v>16000000</v>
      </c>
      <c r="F22" s="18">
        <v>6118</v>
      </c>
      <c r="G22" s="18">
        <f>F22*1.2</f>
        <v>7341.5999999999995</v>
      </c>
      <c r="H22" s="19">
        <f>G22*260</f>
        <v>1908815.9999999998</v>
      </c>
      <c r="I22" s="62">
        <f>E22+H22+H23</f>
        <v>25292416</v>
      </c>
    </row>
    <row r="23" spans="1:9" ht="15.75" thickBot="1">
      <c r="A23" s="68"/>
      <c r="B23" s="60"/>
      <c r="C23" s="58"/>
      <c r="D23" s="17" t="s">
        <v>39</v>
      </c>
      <c r="E23" s="63"/>
      <c r="F23" s="26">
        <v>8204</v>
      </c>
      <c r="G23" s="26">
        <f>F23*1.2</f>
        <v>9844.7999999999993</v>
      </c>
      <c r="H23" s="23">
        <f>G23*750</f>
        <v>7383599.9999999991</v>
      </c>
      <c r="I23" s="63"/>
    </row>
    <row r="24" spans="1:9" ht="15.75" thickBot="1">
      <c r="A24" s="43" t="s">
        <v>19</v>
      </c>
      <c r="B24" s="49" t="s">
        <v>20</v>
      </c>
      <c r="C24" s="43" t="s">
        <v>43</v>
      </c>
      <c r="D24" s="44" t="s">
        <v>44</v>
      </c>
      <c r="E24" s="45">
        <v>100000000</v>
      </c>
      <c r="F24" s="45">
        <v>35962</v>
      </c>
      <c r="G24" s="45">
        <v>53951</v>
      </c>
      <c r="H24" s="50">
        <f>G24*600</f>
        <v>32370600</v>
      </c>
      <c r="I24" s="45">
        <f>E24+H24</f>
        <v>132370600</v>
      </c>
    </row>
    <row r="25" spans="1:9">
      <c r="E25" s="4">
        <f>SUM(E5:E24)</f>
        <v>588000000</v>
      </c>
      <c r="H25" s="4">
        <f>SUM(H5:H24)</f>
        <v>236934085</v>
      </c>
    </row>
  </sheetData>
  <mergeCells count="36">
    <mergeCell ref="A3:D3"/>
    <mergeCell ref="E3:I3"/>
    <mergeCell ref="C14:C15"/>
    <mergeCell ref="E9:E10"/>
    <mergeCell ref="E12:E13"/>
    <mergeCell ref="I12:I13"/>
    <mergeCell ref="I14:I15"/>
    <mergeCell ref="I9:I10"/>
    <mergeCell ref="I7:I8"/>
    <mergeCell ref="E5:E6"/>
    <mergeCell ref="I5:I6"/>
    <mergeCell ref="A16:A23"/>
    <mergeCell ref="E16:E17"/>
    <mergeCell ref="C20:C21"/>
    <mergeCell ref="C22:C23"/>
    <mergeCell ref="E20:E21"/>
    <mergeCell ref="E22:E23"/>
    <mergeCell ref="C16:C17"/>
    <mergeCell ref="I16:I17"/>
    <mergeCell ref="B20:B23"/>
    <mergeCell ref="C18:C19"/>
    <mergeCell ref="E18:E19"/>
    <mergeCell ref="I18:I19"/>
    <mergeCell ref="B16:B19"/>
    <mergeCell ref="I20:I21"/>
    <mergeCell ref="I22:I23"/>
    <mergeCell ref="E7:E8"/>
    <mergeCell ref="A9:A15"/>
    <mergeCell ref="C12:C13"/>
    <mergeCell ref="B12:B15"/>
    <mergeCell ref="B9:B11"/>
    <mergeCell ref="B5:B6"/>
    <mergeCell ref="C5:C6"/>
    <mergeCell ref="A5:A8"/>
    <mergeCell ref="B7:B8"/>
    <mergeCell ref="C7:C8"/>
  </mergeCells>
  <pageMargins left="0.3" right="0.31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Promo Mailer DES'17</vt:lpstr>
      <vt:lpstr>Lampiran</vt:lpstr>
      <vt:lpstr>'Promo Mailer DES''17'!Print_Area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KSPKAC</cp:lastModifiedBy>
  <cp:lastPrinted>2017-05-26T07:57:44Z</cp:lastPrinted>
  <dcterms:created xsi:type="dcterms:W3CDTF">2017-03-13T06:37:49Z</dcterms:created>
  <dcterms:modified xsi:type="dcterms:W3CDTF">2018-01-26T08:52:40Z</dcterms:modified>
</cp:coreProperties>
</file>