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Promo Mailer Juni'18" sheetId="5" r:id="rId1"/>
    <sheet name="Lampiran" sheetId="6" r:id="rId2"/>
    <sheet name="Sheet1" sheetId="7" r:id="rId3"/>
  </sheets>
  <definedNames>
    <definedName name="_xlnm.Print_Area" localSheetId="1">Lampiran!#REF!</definedName>
    <definedName name="_xlnm.Print_Area" localSheetId="0">'Promo Mailer Juni''18'!$A$2:$E$17</definedName>
  </definedNames>
  <calcPr calcId="124519"/>
</workbook>
</file>

<file path=xl/calcChain.xml><?xml version="1.0" encoding="utf-8"?>
<calcChain xmlns="http://schemas.openxmlformats.org/spreadsheetml/2006/main">
  <c r="E33" i="6"/>
  <c r="H33"/>
  <c r="H21"/>
  <c r="H20"/>
  <c r="H32"/>
  <c r="H31"/>
  <c r="H30"/>
  <c r="I29" s="1"/>
  <c r="H29"/>
  <c r="I31"/>
  <c r="I22"/>
  <c r="I27"/>
  <c r="F30"/>
  <c r="G30" s="1"/>
  <c r="F29"/>
  <c r="G19"/>
  <c r="H19" s="1"/>
  <c r="H18"/>
  <c r="G18"/>
  <c r="G17"/>
  <c r="H17" s="1"/>
  <c r="G16"/>
  <c r="H16" s="1"/>
  <c r="I16" s="1"/>
  <c r="G15"/>
  <c r="H15" s="1"/>
  <c r="G14"/>
  <c r="H14" s="1"/>
  <c r="G13"/>
  <c r="H13" s="1"/>
  <c r="G12"/>
  <c r="H12" s="1"/>
  <c r="G29"/>
  <c r="G28"/>
  <c r="H28" s="1"/>
  <c r="G27"/>
  <c r="H27" s="1"/>
  <c r="I19" l="1"/>
  <c r="I33" s="1"/>
  <c r="G31"/>
  <c r="G32"/>
  <c r="I12"/>
  <c r="H26"/>
  <c r="H25"/>
  <c r="G24"/>
  <c r="H24" s="1"/>
  <c r="G23"/>
  <c r="H23" s="1"/>
  <c r="G22"/>
  <c r="H22" s="1"/>
  <c r="G21"/>
  <c r="G20"/>
  <c r="G9"/>
  <c r="H9" s="1"/>
  <c r="G10"/>
  <c r="H10" s="1"/>
  <c r="G11"/>
  <c r="H11" s="1"/>
  <c r="G6"/>
  <c r="H6" s="1"/>
  <c r="G7"/>
  <c r="H7" s="1"/>
  <c r="G8"/>
  <c r="H8" s="1"/>
  <c r="G5"/>
  <c r="H5" s="1"/>
  <c r="E18" i="5"/>
  <c r="I5" i="6" l="1"/>
  <c r="I9"/>
  <c r="I25"/>
</calcChain>
</file>

<file path=xl/sharedStrings.xml><?xml version="1.0" encoding="utf-8"?>
<sst xmlns="http://schemas.openxmlformats.org/spreadsheetml/2006/main" count="136" uniqueCount="89">
  <si>
    <t>NO</t>
  </si>
  <si>
    <t>JENIS KEGIATAN</t>
  </si>
  <si>
    <t>JML POS/DANA/SAMPLE/DLL</t>
  </si>
  <si>
    <t>JENIS/ITEM</t>
  </si>
  <si>
    <t>TGL PELAKSANAAN</t>
  </si>
  <si>
    <t>L P A P</t>
  </si>
  <si>
    <t>ESTIMASI BIAYA</t>
  </si>
  <si>
    <t>ACCOUNT</t>
  </si>
  <si>
    <t>APA</t>
  </si>
  <si>
    <t>PERIODE</t>
  </si>
  <si>
    <t>MEKANISME</t>
  </si>
  <si>
    <t xml:space="preserve">MAILER </t>
  </si>
  <si>
    <t>TARGET QTY (pcs)</t>
  </si>
  <si>
    <t>ESTIMASI CLAIM</t>
  </si>
  <si>
    <t>TOTAL</t>
  </si>
  <si>
    <t>ALFAMART</t>
  </si>
  <si>
    <t>LSI</t>
  </si>
  <si>
    <t xml:space="preserve">AVG SALES </t>
  </si>
  <si>
    <t>ALFAMIDI</t>
  </si>
  <si>
    <t>Estimasi klaim Promo</t>
  </si>
  <si>
    <t xml:space="preserve">Total Biaya Mailer </t>
  </si>
  <si>
    <t>Mailer Kara Santan di SUPERINDO</t>
  </si>
  <si>
    <t>PROMO MAILER KARA SANTAN</t>
  </si>
  <si>
    <t>Mailer Kara NDC di ALFAMART</t>
  </si>
  <si>
    <t>16 - 30 APR 2018</t>
  </si>
  <si>
    <t>Potongan Rp. 700 /pcs Kara Santan 200 ml (10,500==&gt;9,500)</t>
  </si>
  <si>
    <t>Potongan Rp. 500 /pcs Sun Kara 200 ml (9,500 ==&gt;8,800 /pcs)</t>
  </si>
  <si>
    <t>PROMO MAILER KARA NDC</t>
  </si>
  <si>
    <t>Potongan Rp. 700 /pcs Kara Sari Kelapa SP 360 mll (7.500 ==&gt;6.900)</t>
  </si>
  <si>
    <t>Potongan Rp. 1.000 /pcs Kara Sari Kelapa Plain 1 kgl (16,900 ==&gt;15,900)</t>
  </si>
  <si>
    <t>Potongan Rp. 700 /pcs Kara Santan 200 ml (8,299==&gt;7,800)</t>
  </si>
  <si>
    <t xml:space="preserve">05-11 APR 2018 </t>
  </si>
  <si>
    <t>Potongan Rp. 700 /pcs Kara Sari Kelapa Cup 220 mll (4.500 ==&gt;4.000)</t>
  </si>
  <si>
    <t>Potongan Rp. 1,000 /pcs Kara Sari Kelapa Plain 1 kgl (16,900 ==&gt;15,900)</t>
  </si>
  <si>
    <t>Potongan Rp. 500 /pcs Kara Sari Kelapa Cup 220 mll (4.500 ==&gt;4.000)</t>
  </si>
  <si>
    <t>Potongan Rp. 700 /pcs Kara Sari Kelapa SP 360 mll (7.500 ==&gt;6.800)</t>
  </si>
  <si>
    <t>Potongan Rp. 1,000 /pcs Kara Sari Kelapa SP 360 mll (7.500 ==&gt;6.800)</t>
  </si>
  <si>
    <t>Potongan Rp. 1,500 /pcs Kara Sari Kelapa Plain 1 kgl (16,900 ==&gt;15,900)</t>
  </si>
  <si>
    <t>IDM</t>
  </si>
  <si>
    <t>PROMO MAILER HAMPERS KARA SANTAN</t>
  </si>
  <si>
    <t>Potongan Rp. 300 /pcs Sun Kara TCA 65 ml (3,300 ==&gt;2,800 /2pcs)</t>
  </si>
  <si>
    <t>Potongan Rp. 600 /pcs Sun Kara 200 ml (9,800 ==&gt;8,500 /pcs)</t>
  </si>
  <si>
    <t>REKAP PROMO MAILER MEI 2018</t>
  </si>
  <si>
    <t>Kara Santan 200 ml, Sun Kara 200 ml, Sun Kara TCA &amp; Sun Kara Powder</t>
  </si>
  <si>
    <t>Sun Kara 200 ml &amp;  Sun Kara TCA 65 ml</t>
  </si>
  <si>
    <t>Kara NDC 220 ml, Kara NDC SP 360ml &amp; Kara NDC Plain 1 kg</t>
  </si>
  <si>
    <t>Biaya Mailer Rp. 100,000,000 + Estimasi Claim Promo Rp. 164,370,360 = Rp. 264,370,360</t>
  </si>
  <si>
    <t>Mailer Kara NDC di ALFAMIDI</t>
  </si>
  <si>
    <t>PROMO HAMPERS KARA SANTAN di IDM</t>
  </si>
  <si>
    <t>Sun Kara TCA 65 ml</t>
  </si>
  <si>
    <t xml:space="preserve">Sun Kara 200 ml </t>
  </si>
  <si>
    <t>Potongan Rp. 300 /pcs Sun Kara TCA 65 ml (3,299==&gt;2,890)</t>
  </si>
  <si>
    <t>Potongan Rp. 700 /pcs Sun Kara Santan 200 ml (8,299==&gt;7,590)</t>
  </si>
  <si>
    <t>PROMO INSTORE  KARA SANTAN</t>
  </si>
  <si>
    <t>Potongan Rp. 500 /pcs Kara Santan 200 ml (10,500==&gt;9,500)</t>
  </si>
  <si>
    <t>Potongan Rp. 100 /pcs Sun Kara Powder 20 gr (2,200 ==&gt;1,700 /pcs)</t>
  </si>
  <si>
    <t>Potongan Rp. 400 /pcs Sun Kara 200 ml (9,500 ==&gt;8,500 /pcs)</t>
  </si>
  <si>
    <t>Potongan Rp. 200 /pcs Sun Kara TCA 65 ml (3,400 ==&gt;3,000 /pcs)</t>
  </si>
  <si>
    <t>01 - 15 JUNII 2018</t>
  </si>
  <si>
    <t>01 -15 JUNI 2018</t>
  </si>
  <si>
    <t>16 - 30 JUNI 2018</t>
  </si>
  <si>
    <t>16 -30 JUNI 2018</t>
  </si>
  <si>
    <t>06 - 12 JUNI 2018</t>
  </si>
  <si>
    <t>20 - 26 JUNI 2018</t>
  </si>
  <si>
    <t xml:space="preserve">05 - 10 JUNI 2018 </t>
  </si>
  <si>
    <t xml:space="preserve">14 - 27 JUNI 2018 </t>
  </si>
  <si>
    <t>PROMO KOMPAS KARA SANTAN</t>
  </si>
  <si>
    <t>Promo Instore Kara Santan di ALFAMART</t>
  </si>
  <si>
    <t>Estimasi Claim Promo Rp. 117,960,040</t>
  </si>
  <si>
    <t>16 - 30 Juni 2018</t>
  </si>
  <si>
    <t>01 - 15 Juni 2018</t>
  </si>
  <si>
    <t>Potongan Rp. 200 /2pcs Sun Kara TCA 65 ml (6,600 ==&gt;5,900 /2pcs)</t>
  </si>
  <si>
    <t>Promo Instore Kara Santan di ALFAMIDI</t>
  </si>
  <si>
    <t>PROMO INSTORE KARA SANTAN</t>
  </si>
  <si>
    <t>Estimasi Claim Promo Rp. 25,801,270</t>
  </si>
  <si>
    <t>Biaya Mailer Rp. 62,500,000 + Estimasi Claim Promo Rp. 26,257,440 = Rp. 88,757,440</t>
  </si>
  <si>
    <t>Biaya Mailer Rp. 110,000,000 + Estimasi Claim Promo Rp. 48,643,800 = Rp. 158,643,800</t>
  </si>
  <si>
    <t>Biaya Mailer Rp. 110,000,000 + Estimasi Claim Promo Rp. 25,012,200 = Rp. 135,012,200</t>
  </si>
  <si>
    <t>Promo KOMPAS Kara Santan di SUPERINDO</t>
  </si>
  <si>
    <t>Biaya Mailer Rp. 10,000,000 + Estimasi Claim Promo Rp. 18,955,440 = Rp. 28,955,440</t>
  </si>
  <si>
    <t>06 - 12 Juni 2018</t>
  </si>
  <si>
    <t>20 - 26 Juni 2018</t>
  </si>
  <si>
    <t xml:space="preserve">07 - 13 JUNI 2018 </t>
  </si>
  <si>
    <t>05 - 10 Juni 2018</t>
  </si>
  <si>
    <t>07 - 13 Juni 2018</t>
  </si>
  <si>
    <t>14 - 27 Juni 2018</t>
  </si>
  <si>
    <t>Biaya Mailer Rp. 35,000,000 + Estimasi Claim Promo Rp. 37,910,080 = Rp. 72,910,080</t>
  </si>
  <si>
    <t>Biaya Mailer Rp. 35,000,000 + Estimasi Claim Promo Rp. 10,955,440 = Rp. 53,955,440</t>
  </si>
  <si>
    <t>Total Biaya Promo Juni 2018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</si>
</sst>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164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3" xfId="1" applyNumberFormat="1" applyFont="1" applyBorder="1" applyAlignment="1">
      <alignment vertical="center"/>
    </xf>
    <xf numFmtId="0" fontId="3" fillId="0" borderId="8" xfId="0" applyFont="1" applyBorder="1"/>
    <xf numFmtId="164" fontId="3" fillId="0" borderId="8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vertical="center"/>
    </xf>
    <xf numFmtId="164" fontId="3" fillId="0" borderId="9" xfId="0" applyNumberFormat="1" applyFont="1" applyBorder="1"/>
    <xf numFmtId="0" fontId="3" fillId="0" borderId="10" xfId="0" applyFont="1" applyBorder="1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/>
    <xf numFmtId="0" fontId="3" fillId="0" borderId="3" xfId="0" applyFont="1" applyBorder="1" applyAlignment="1">
      <alignment vertical="center"/>
    </xf>
    <xf numFmtId="0" fontId="3" fillId="2" borderId="8" xfId="0" applyFont="1" applyFill="1" applyBorder="1"/>
    <xf numFmtId="0" fontId="3" fillId="2" borderId="14" xfId="0" applyFont="1" applyFill="1" applyBorder="1"/>
    <xf numFmtId="164" fontId="3" fillId="0" borderId="14" xfId="1" applyNumberFormat="1" applyFont="1" applyBorder="1" applyAlignment="1">
      <alignment vertical="center"/>
    </xf>
    <xf numFmtId="0" fontId="3" fillId="2" borderId="9" xfId="0" applyFont="1" applyFill="1" applyBorder="1"/>
    <xf numFmtId="164" fontId="5" fillId="0" borderId="0" xfId="0" applyNumberFormat="1" applyFont="1"/>
    <xf numFmtId="0" fontId="3" fillId="2" borderId="3" xfId="0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0" fontId="3" fillId="0" borderId="9" xfId="0" applyFont="1" applyBorder="1"/>
    <xf numFmtId="164" fontId="3" fillId="0" borderId="8" xfId="0" applyNumberFormat="1" applyFont="1" applyBorder="1"/>
    <xf numFmtId="164" fontId="3" fillId="0" borderId="14" xfId="1" applyNumberFormat="1" applyFont="1" applyBorder="1" applyAlignment="1">
      <alignment horizontal="center" vertical="center"/>
    </xf>
    <xf numFmtId="164" fontId="3" fillId="0" borderId="14" xfId="0" applyNumberFormat="1" applyFont="1" applyBorder="1"/>
    <xf numFmtId="164" fontId="3" fillId="0" borderId="9" xfId="1" applyNumberFormat="1" applyFont="1" applyBorder="1" applyAlignment="1">
      <alignment horizontal="center" vertical="center"/>
    </xf>
    <xf numFmtId="0" fontId="3" fillId="0" borderId="14" xfId="0" applyFont="1" applyBorder="1"/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" fontId="3" fillId="0" borderId="2" xfId="0" applyNumberFormat="1" applyFont="1" applyBorder="1"/>
    <xf numFmtId="0" fontId="3" fillId="0" borderId="1" xfId="0" applyFont="1" applyBorder="1"/>
    <xf numFmtId="0" fontId="3" fillId="0" borderId="6" xfId="0" applyFont="1" applyFill="1" applyBorder="1"/>
    <xf numFmtId="164" fontId="3" fillId="0" borderId="0" xfId="1" applyNumberFormat="1" applyFont="1" applyAlignment="1">
      <alignment horizontal="left"/>
    </xf>
    <xf numFmtId="164" fontId="3" fillId="0" borderId="0" xfId="0" applyNumberFormat="1" applyFont="1"/>
    <xf numFmtId="0" fontId="3" fillId="0" borderId="15" xfId="0" applyFont="1" applyBorder="1"/>
    <xf numFmtId="0" fontId="3" fillId="0" borderId="8" xfId="0" applyFont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4" fontId="3" fillId="2" borderId="14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0" borderId="11" xfId="0" applyBorder="1"/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19"/>
  <sheetViews>
    <sheetView tabSelected="1" workbookViewId="0">
      <selection activeCell="E22" sqref="E22"/>
    </sheetView>
  </sheetViews>
  <sheetFormatPr defaultRowHeight="14.25"/>
  <cols>
    <col min="1" max="1" width="4" style="35" bestFit="1" customWidth="1"/>
    <col min="2" max="2" width="21.140625" style="35" bestFit="1" customWidth="1"/>
    <col min="3" max="3" width="45.5703125" style="35" bestFit="1" customWidth="1"/>
    <col min="4" max="4" width="71.85546875" style="35" bestFit="1" customWidth="1"/>
    <col min="5" max="5" width="87.7109375" style="35" bestFit="1" customWidth="1"/>
    <col min="6" max="16384" width="9.140625" style="35"/>
  </cols>
  <sheetData>
    <row r="2" spans="1:5">
      <c r="A2" s="49" t="s">
        <v>42</v>
      </c>
      <c r="B2" s="49"/>
      <c r="C2" s="49"/>
    </row>
    <row r="4" spans="1:5" ht="28.5">
      <c r="A4" s="36" t="s">
        <v>0</v>
      </c>
      <c r="B4" s="37" t="s">
        <v>4</v>
      </c>
      <c r="C4" s="36" t="s">
        <v>1</v>
      </c>
      <c r="D4" s="38" t="s">
        <v>3</v>
      </c>
      <c r="E4" s="36" t="s">
        <v>2</v>
      </c>
    </row>
    <row r="5" spans="1:5">
      <c r="A5" s="76">
        <v>1</v>
      </c>
      <c r="B5" s="39" t="s">
        <v>70</v>
      </c>
      <c r="C5" s="40" t="s">
        <v>67</v>
      </c>
      <c r="D5" s="40" t="s">
        <v>43</v>
      </c>
      <c r="E5" s="40" t="s">
        <v>68</v>
      </c>
    </row>
    <row r="6" spans="1:5">
      <c r="A6" s="76">
        <v>2</v>
      </c>
      <c r="B6" s="39" t="s">
        <v>70</v>
      </c>
      <c r="C6" s="40" t="s">
        <v>23</v>
      </c>
      <c r="D6" s="40" t="s">
        <v>45</v>
      </c>
      <c r="E6" s="40" t="s">
        <v>46</v>
      </c>
    </row>
    <row r="7" spans="1:5">
      <c r="A7" s="76">
        <v>3</v>
      </c>
      <c r="B7" s="39" t="s">
        <v>69</v>
      </c>
      <c r="C7" s="40" t="s">
        <v>67</v>
      </c>
      <c r="D7" s="40" t="s">
        <v>43</v>
      </c>
      <c r="E7" s="40" t="s">
        <v>68</v>
      </c>
    </row>
    <row r="8" spans="1:5">
      <c r="A8" s="76">
        <v>4</v>
      </c>
      <c r="B8" s="39" t="s">
        <v>69</v>
      </c>
      <c r="C8" s="40" t="s">
        <v>23</v>
      </c>
      <c r="D8" s="40" t="s">
        <v>45</v>
      </c>
      <c r="E8" s="40" t="s">
        <v>46</v>
      </c>
    </row>
    <row r="9" spans="1:5">
      <c r="A9" s="76">
        <v>5</v>
      </c>
      <c r="B9" s="39" t="s">
        <v>69</v>
      </c>
      <c r="C9" s="40" t="s">
        <v>72</v>
      </c>
      <c r="D9" s="40" t="s">
        <v>44</v>
      </c>
      <c r="E9" s="40" t="s">
        <v>74</v>
      </c>
    </row>
    <row r="10" spans="1:5">
      <c r="A10" s="76">
        <v>6</v>
      </c>
      <c r="B10" s="39" t="s">
        <v>70</v>
      </c>
      <c r="C10" s="40" t="s">
        <v>47</v>
      </c>
      <c r="D10" s="40" t="s">
        <v>45</v>
      </c>
      <c r="E10" s="40" t="s">
        <v>75</v>
      </c>
    </row>
    <row r="11" spans="1:5">
      <c r="A11" s="76">
        <v>13</v>
      </c>
      <c r="B11" s="39" t="s">
        <v>80</v>
      </c>
      <c r="C11" s="44" t="s">
        <v>48</v>
      </c>
      <c r="D11" s="40" t="s">
        <v>49</v>
      </c>
      <c r="E11" s="40" t="s">
        <v>76</v>
      </c>
    </row>
    <row r="12" spans="1:5">
      <c r="A12" s="76">
        <v>14</v>
      </c>
      <c r="B12" s="39" t="s">
        <v>81</v>
      </c>
      <c r="C12" s="44" t="s">
        <v>48</v>
      </c>
      <c r="D12" s="40" t="s">
        <v>50</v>
      </c>
      <c r="E12" s="40" t="s">
        <v>77</v>
      </c>
    </row>
    <row r="13" spans="1:5">
      <c r="A13" s="76">
        <v>15</v>
      </c>
      <c r="B13" s="39" t="s">
        <v>83</v>
      </c>
      <c r="C13" s="40" t="s">
        <v>78</v>
      </c>
      <c r="D13" s="40" t="s">
        <v>44</v>
      </c>
      <c r="E13" s="40" t="s">
        <v>79</v>
      </c>
    </row>
    <row r="14" spans="1:5">
      <c r="A14" s="76">
        <v>16</v>
      </c>
      <c r="B14" s="39" t="s">
        <v>84</v>
      </c>
      <c r="C14" s="40" t="s">
        <v>21</v>
      </c>
      <c r="D14" s="40" t="s">
        <v>44</v>
      </c>
      <c r="E14" s="40" t="s">
        <v>86</v>
      </c>
    </row>
    <row r="15" spans="1:5">
      <c r="A15" s="76">
        <v>17</v>
      </c>
      <c r="B15" s="39" t="s">
        <v>85</v>
      </c>
      <c r="C15" s="40" t="s">
        <v>21</v>
      </c>
      <c r="D15" s="40" t="s">
        <v>44</v>
      </c>
      <c r="E15" s="40" t="s">
        <v>87</v>
      </c>
    </row>
    <row r="16" spans="1:5">
      <c r="D16" s="41" t="s">
        <v>20</v>
      </c>
      <c r="E16" s="42">
        <v>562500000</v>
      </c>
    </row>
    <row r="17" spans="3:5">
      <c r="D17" s="41" t="s">
        <v>19</v>
      </c>
      <c r="E17" s="43">
        <v>766197270</v>
      </c>
    </row>
    <row r="18" spans="3:5">
      <c r="D18" s="41" t="s">
        <v>88</v>
      </c>
      <c r="E18" s="43">
        <f>SUM(E16:E17)</f>
        <v>1328697270</v>
      </c>
    </row>
    <row r="19" spans="3:5">
      <c r="C19" s="77"/>
    </row>
  </sheetData>
  <mergeCells count="1">
    <mergeCell ref="A2:C2"/>
  </mergeCells>
  <pageMargins left="0.26" right="0.1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33"/>
  <sheetViews>
    <sheetView workbookViewId="0">
      <pane xSplit="2" ySplit="4" topLeftCell="E13" activePane="bottomRight" state="frozen"/>
      <selection pane="topRight" activeCell="C1" sqref="C1"/>
      <selection pane="bottomLeft" activeCell="A5" sqref="A5"/>
      <selection pane="bottomRight" activeCell="H33" sqref="H33"/>
    </sheetView>
  </sheetViews>
  <sheetFormatPr defaultRowHeight="15"/>
  <cols>
    <col min="1" max="1" width="11.7109375" bestFit="1" customWidth="1"/>
    <col min="2" max="2" width="45.85546875" bestFit="1" customWidth="1"/>
    <col min="3" max="3" width="26" bestFit="1" customWidth="1"/>
    <col min="4" max="4" width="71.42578125" bestFit="1" customWidth="1"/>
    <col min="5" max="5" width="15.5703125" bestFit="1" customWidth="1"/>
    <col min="6" max="6" width="13.42578125" bestFit="1" customWidth="1"/>
    <col min="7" max="7" width="22.42578125" bestFit="1" customWidth="1"/>
    <col min="8" max="8" width="20" bestFit="1" customWidth="1"/>
    <col min="9" max="9" width="17.5703125" bestFit="1" customWidth="1"/>
    <col min="10" max="10" width="14.7109375" bestFit="1" customWidth="1"/>
  </cols>
  <sheetData>
    <row r="2" spans="1:10" ht="15.75" thickBot="1"/>
    <row r="3" spans="1:10" ht="16.5" thickBot="1">
      <c r="A3" s="68" t="s">
        <v>5</v>
      </c>
      <c r="B3" s="69"/>
      <c r="C3" s="69"/>
      <c r="D3" s="70"/>
      <c r="E3" s="71" t="s">
        <v>6</v>
      </c>
      <c r="F3" s="71"/>
      <c r="G3" s="71"/>
      <c r="H3" s="71"/>
      <c r="I3" s="7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4" t="s">
        <v>17</v>
      </c>
      <c r="G4" s="5" t="s">
        <v>12</v>
      </c>
      <c r="H4" s="7" t="s">
        <v>13</v>
      </c>
      <c r="I4" s="6" t="s">
        <v>14</v>
      </c>
    </row>
    <row r="5" spans="1:10">
      <c r="A5" s="57" t="s">
        <v>15</v>
      </c>
      <c r="B5" s="50" t="s">
        <v>53</v>
      </c>
      <c r="C5" s="50" t="s">
        <v>58</v>
      </c>
      <c r="D5" s="8" t="s">
        <v>54</v>
      </c>
      <c r="E5" s="66"/>
      <c r="F5" s="9">
        <v>54460</v>
      </c>
      <c r="G5" s="10">
        <f>F5*1.1</f>
        <v>59906.000000000007</v>
      </c>
      <c r="H5" s="28">
        <f>G5*500</f>
        <v>29953000.000000004</v>
      </c>
      <c r="I5" s="52">
        <f>E5+H5+H6+H7+H8</f>
        <v>117960040</v>
      </c>
      <c r="J5" s="1"/>
    </row>
    <row r="6" spans="1:10" ht="13.5" customHeight="1">
      <c r="A6" s="61"/>
      <c r="B6" s="63"/>
      <c r="C6" s="63"/>
      <c r="D6" s="32" t="s">
        <v>56</v>
      </c>
      <c r="E6" s="64"/>
      <c r="F6" s="19">
        <v>65568</v>
      </c>
      <c r="G6" s="29">
        <f t="shared" ref="G6:G24" si="0">F6*1.1</f>
        <v>72124.800000000003</v>
      </c>
      <c r="H6" s="30">
        <f>G6*400</f>
        <v>28849920</v>
      </c>
      <c r="I6" s="67"/>
      <c r="J6" s="1"/>
    </row>
    <row r="7" spans="1:10" ht="13.5" customHeight="1">
      <c r="A7" s="61"/>
      <c r="B7" s="63"/>
      <c r="C7" s="63"/>
      <c r="D7" s="32" t="s">
        <v>57</v>
      </c>
      <c r="E7" s="64"/>
      <c r="F7" s="19">
        <v>248616</v>
      </c>
      <c r="G7" s="29">
        <f t="shared" si="0"/>
        <v>273477.60000000003</v>
      </c>
      <c r="H7" s="30">
        <f>G7*200</f>
        <v>54695520.000000007</v>
      </c>
      <c r="I7" s="67"/>
      <c r="J7" s="1"/>
    </row>
    <row r="8" spans="1:10" ht="13.5" customHeight="1" thickBot="1">
      <c r="A8" s="61"/>
      <c r="B8" s="63"/>
      <c r="C8" s="63"/>
      <c r="D8" s="32" t="s">
        <v>55</v>
      </c>
      <c r="E8" s="64"/>
      <c r="F8" s="19">
        <v>40560</v>
      </c>
      <c r="G8" s="29">
        <f t="shared" si="0"/>
        <v>44616</v>
      </c>
      <c r="H8" s="30">
        <f>G8*100</f>
        <v>4461600</v>
      </c>
      <c r="I8" s="67"/>
      <c r="J8" s="1"/>
    </row>
    <row r="9" spans="1:10" ht="13.5" customHeight="1">
      <c r="A9" s="61"/>
      <c r="B9" s="50" t="s">
        <v>27</v>
      </c>
      <c r="C9" s="50" t="s">
        <v>59</v>
      </c>
      <c r="D9" s="17" t="s">
        <v>34</v>
      </c>
      <c r="E9" s="66">
        <v>100000000</v>
      </c>
      <c r="F9" s="9">
        <v>97992</v>
      </c>
      <c r="G9" s="10">
        <f t="shared" si="0"/>
        <v>107791.20000000001</v>
      </c>
      <c r="H9" s="28">
        <f>G9*500</f>
        <v>53895600.000000007</v>
      </c>
      <c r="I9" s="52">
        <f>E9+H9+H10+H11</f>
        <v>264370360</v>
      </c>
      <c r="J9" s="1"/>
    </row>
    <row r="10" spans="1:10" ht="13.5" customHeight="1">
      <c r="A10" s="61"/>
      <c r="B10" s="63"/>
      <c r="C10" s="63"/>
      <c r="D10" s="18" t="s">
        <v>35</v>
      </c>
      <c r="E10" s="64"/>
      <c r="F10" s="19">
        <v>52788</v>
      </c>
      <c r="G10" s="29">
        <f t="shared" si="0"/>
        <v>58066.8</v>
      </c>
      <c r="H10" s="30">
        <f>G10*700</f>
        <v>40646760</v>
      </c>
      <c r="I10" s="67"/>
      <c r="J10" s="1"/>
    </row>
    <row r="11" spans="1:10" ht="13.5" customHeight="1" thickBot="1">
      <c r="A11" s="61"/>
      <c r="B11" s="63"/>
      <c r="C11" s="63"/>
      <c r="D11" s="18" t="s">
        <v>33</v>
      </c>
      <c r="E11" s="65"/>
      <c r="F11" s="19">
        <v>63480</v>
      </c>
      <c r="G11" s="29">
        <f t="shared" si="0"/>
        <v>69828</v>
      </c>
      <c r="H11" s="30">
        <f>G11*1000</f>
        <v>69828000</v>
      </c>
      <c r="I11" s="53"/>
      <c r="J11" s="1"/>
    </row>
    <row r="12" spans="1:10" ht="13.5" customHeight="1">
      <c r="A12" s="61"/>
      <c r="B12" s="50" t="s">
        <v>53</v>
      </c>
      <c r="C12" s="50" t="s">
        <v>58</v>
      </c>
      <c r="D12" s="8" t="s">
        <v>54</v>
      </c>
      <c r="E12" s="62"/>
      <c r="F12" s="9">
        <v>54460</v>
      </c>
      <c r="G12" s="10">
        <f>F12*1.1</f>
        <v>59906.000000000007</v>
      </c>
      <c r="H12" s="28">
        <f>G12*500</f>
        <v>29953000.000000004</v>
      </c>
      <c r="I12" s="52">
        <f>E12+H12+H13+H14+H15</f>
        <v>117960040</v>
      </c>
      <c r="J12" s="1"/>
    </row>
    <row r="13" spans="1:10" ht="13.5" customHeight="1">
      <c r="A13" s="61"/>
      <c r="B13" s="63"/>
      <c r="C13" s="63"/>
      <c r="D13" s="32" t="s">
        <v>56</v>
      </c>
      <c r="E13" s="62"/>
      <c r="F13" s="19">
        <v>65568</v>
      </c>
      <c r="G13" s="29">
        <f t="shared" ref="G13:G18" si="1">F13*1.1</f>
        <v>72124.800000000003</v>
      </c>
      <c r="H13" s="30">
        <f>G13*400</f>
        <v>28849920</v>
      </c>
      <c r="I13" s="67"/>
      <c r="J13" s="1"/>
    </row>
    <row r="14" spans="1:10" ht="13.5" customHeight="1">
      <c r="A14" s="61"/>
      <c r="B14" s="63"/>
      <c r="C14" s="63"/>
      <c r="D14" s="32" t="s">
        <v>57</v>
      </c>
      <c r="E14" s="62"/>
      <c r="F14" s="19">
        <v>248616</v>
      </c>
      <c r="G14" s="29">
        <f t="shared" si="1"/>
        <v>273477.60000000003</v>
      </c>
      <c r="H14" s="30">
        <f>G14*200</f>
        <v>54695520.000000007</v>
      </c>
      <c r="I14" s="67"/>
      <c r="J14" s="1"/>
    </row>
    <row r="15" spans="1:10" ht="13.5" customHeight="1" thickBot="1">
      <c r="A15" s="61"/>
      <c r="B15" s="63"/>
      <c r="C15" s="63"/>
      <c r="D15" s="13" t="s">
        <v>55</v>
      </c>
      <c r="E15" s="60"/>
      <c r="F15" s="11">
        <v>40560</v>
      </c>
      <c r="G15" s="31">
        <f t="shared" si="1"/>
        <v>44616</v>
      </c>
      <c r="H15" s="12">
        <f>G15*100</f>
        <v>4461600</v>
      </c>
      <c r="I15" s="67"/>
      <c r="J15" s="1"/>
    </row>
    <row r="16" spans="1:10" ht="13.5" customHeight="1">
      <c r="A16" s="61"/>
      <c r="B16" s="50" t="s">
        <v>27</v>
      </c>
      <c r="C16" s="50" t="s">
        <v>60</v>
      </c>
      <c r="D16" s="17" t="s">
        <v>32</v>
      </c>
      <c r="E16" s="66">
        <v>100000000</v>
      </c>
      <c r="F16" s="9">
        <v>97992</v>
      </c>
      <c r="G16" s="10">
        <f t="shared" si="1"/>
        <v>107791.20000000001</v>
      </c>
      <c r="H16" s="28">
        <f>G16*500</f>
        <v>53895600.000000007</v>
      </c>
      <c r="I16" s="52">
        <f>E16+H16+H17+H18</f>
        <v>264370360</v>
      </c>
      <c r="J16" s="1"/>
    </row>
    <row r="17" spans="1:10" ht="13.5" customHeight="1">
      <c r="A17" s="61"/>
      <c r="B17" s="63"/>
      <c r="C17" s="63"/>
      <c r="D17" s="18" t="s">
        <v>36</v>
      </c>
      <c r="E17" s="64"/>
      <c r="F17" s="19">
        <v>52788</v>
      </c>
      <c r="G17" s="29">
        <f t="shared" si="1"/>
        <v>58066.8</v>
      </c>
      <c r="H17" s="30">
        <f>G17*700</f>
        <v>40646760</v>
      </c>
      <c r="I17" s="67"/>
      <c r="J17" s="1"/>
    </row>
    <row r="18" spans="1:10" ht="13.5" customHeight="1" thickBot="1">
      <c r="A18" s="58"/>
      <c r="B18" s="63"/>
      <c r="C18" s="63"/>
      <c r="D18" s="20" t="s">
        <v>37</v>
      </c>
      <c r="E18" s="64"/>
      <c r="F18" s="19">
        <v>63480</v>
      </c>
      <c r="G18" s="29">
        <f t="shared" si="1"/>
        <v>69828</v>
      </c>
      <c r="H18" s="30">
        <f>G18*1000</f>
        <v>69828000</v>
      </c>
      <c r="I18" s="53"/>
      <c r="J18" s="1"/>
    </row>
    <row r="19" spans="1:10" ht="13.5" customHeight="1">
      <c r="A19" s="57" t="s">
        <v>18</v>
      </c>
      <c r="B19" s="50" t="s">
        <v>73</v>
      </c>
      <c r="C19" s="50" t="s">
        <v>61</v>
      </c>
      <c r="D19" s="8" t="s">
        <v>54</v>
      </c>
      <c r="E19" s="66"/>
      <c r="F19" s="9">
        <v>13729</v>
      </c>
      <c r="G19" s="10">
        <f>F19*1.1</f>
        <v>15101.900000000001</v>
      </c>
      <c r="H19" s="28">
        <f>G19*500</f>
        <v>7550950.0000000009</v>
      </c>
      <c r="I19" s="52">
        <f>E19+H19+H20+H21</f>
        <v>25801270</v>
      </c>
      <c r="J19" s="1"/>
    </row>
    <row r="20" spans="1:10" ht="13.5" customHeight="1">
      <c r="A20" s="61"/>
      <c r="B20" s="63"/>
      <c r="C20" s="63"/>
      <c r="D20" s="32" t="s">
        <v>56</v>
      </c>
      <c r="E20" s="64"/>
      <c r="F20" s="19">
        <v>15432</v>
      </c>
      <c r="G20" s="29">
        <f>F20*1.1</f>
        <v>16975.2</v>
      </c>
      <c r="H20" s="30">
        <f>G20*400</f>
        <v>6790080</v>
      </c>
      <c r="I20" s="67"/>
      <c r="J20" s="1"/>
    </row>
    <row r="21" spans="1:10" ht="13.5" customHeight="1" thickBot="1">
      <c r="A21" s="61"/>
      <c r="B21" s="51"/>
      <c r="C21" s="51"/>
      <c r="D21" s="27" t="s">
        <v>71</v>
      </c>
      <c r="E21" s="65"/>
      <c r="F21" s="11">
        <v>52092</v>
      </c>
      <c r="G21" s="31">
        <f>F21*1.1</f>
        <v>57301.200000000004</v>
      </c>
      <c r="H21" s="12">
        <f>G21*200</f>
        <v>11460240</v>
      </c>
      <c r="I21" s="53"/>
      <c r="J21" s="1"/>
    </row>
    <row r="22" spans="1:10" ht="13.5" customHeight="1">
      <c r="A22" s="61"/>
      <c r="B22" s="50" t="s">
        <v>27</v>
      </c>
      <c r="C22" s="50" t="s">
        <v>58</v>
      </c>
      <c r="D22" s="17" t="s">
        <v>34</v>
      </c>
      <c r="E22" s="66">
        <v>62500000</v>
      </c>
      <c r="F22" s="9">
        <v>6048</v>
      </c>
      <c r="G22" s="10">
        <f t="shared" si="0"/>
        <v>6652.8</v>
      </c>
      <c r="H22" s="28">
        <f>G22*500</f>
        <v>3326400</v>
      </c>
      <c r="I22" s="52">
        <f>E22+H22+H23+H24</f>
        <v>88757440</v>
      </c>
      <c r="J22" s="1"/>
    </row>
    <row r="23" spans="1:10" ht="13.5" customHeight="1">
      <c r="A23" s="61"/>
      <c r="B23" s="63"/>
      <c r="C23" s="63"/>
      <c r="D23" s="18" t="s">
        <v>35</v>
      </c>
      <c r="E23" s="64"/>
      <c r="F23" s="19">
        <v>17232</v>
      </c>
      <c r="G23" s="29">
        <f t="shared" si="0"/>
        <v>18955.2</v>
      </c>
      <c r="H23" s="30">
        <f>G23*700</f>
        <v>13268640</v>
      </c>
      <c r="I23" s="67"/>
      <c r="J23" s="1"/>
    </row>
    <row r="24" spans="1:10" ht="13.5" customHeight="1" thickBot="1">
      <c r="A24" s="58"/>
      <c r="B24" s="63"/>
      <c r="C24" s="63"/>
      <c r="D24" s="18" t="s">
        <v>33</v>
      </c>
      <c r="E24" s="64"/>
      <c r="F24" s="19">
        <v>8784</v>
      </c>
      <c r="G24" s="29">
        <f t="shared" si="0"/>
        <v>9662.4000000000015</v>
      </c>
      <c r="H24" s="30">
        <f>G24*1000</f>
        <v>9662400.0000000019</v>
      </c>
      <c r="I24" s="53"/>
      <c r="J24" s="1"/>
    </row>
    <row r="25" spans="1:10" ht="13.5" customHeight="1">
      <c r="A25" s="57" t="s">
        <v>38</v>
      </c>
      <c r="B25" s="57" t="s">
        <v>39</v>
      </c>
      <c r="C25" s="45" t="s">
        <v>62</v>
      </c>
      <c r="D25" s="8" t="s">
        <v>40</v>
      </c>
      <c r="E25" s="23">
        <v>110000000</v>
      </c>
      <c r="F25" s="9">
        <v>92654</v>
      </c>
      <c r="G25" s="10">
        <v>162146</v>
      </c>
      <c r="H25" s="28">
        <f>G25*300</f>
        <v>48643800</v>
      </c>
      <c r="I25" s="52">
        <f>E25+E26+H25+H26</f>
        <v>293656000</v>
      </c>
      <c r="J25" s="1"/>
    </row>
    <row r="26" spans="1:10" ht="13.5" customHeight="1" thickBot="1">
      <c r="A26" s="75"/>
      <c r="B26" s="75"/>
      <c r="C26" s="47" t="s">
        <v>63</v>
      </c>
      <c r="D26" s="27" t="s">
        <v>41</v>
      </c>
      <c r="E26" s="24">
        <v>110000000</v>
      </c>
      <c r="F26" s="11">
        <v>27787</v>
      </c>
      <c r="G26" s="31">
        <v>41687</v>
      </c>
      <c r="H26" s="12">
        <f>G26*600</f>
        <v>25012200</v>
      </c>
      <c r="I26" s="53"/>
      <c r="J26" s="1"/>
    </row>
    <row r="27" spans="1:10" ht="13.5" customHeight="1" thickBot="1">
      <c r="A27" s="54" t="s">
        <v>16</v>
      </c>
      <c r="B27" s="50" t="s">
        <v>66</v>
      </c>
      <c r="C27" s="57" t="s">
        <v>64</v>
      </c>
      <c r="D27" s="15" t="s">
        <v>52</v>
      </c>
      <c r="E27" s="59">
        <v>10000000</v>
      </c>
      <c r="F27" s="23">
        <v>6705</v>
      </c>
      <c r="G27" s="23">
        <f>F27*1.2</f>
        <v>8046</v>
      </c>
      <c r="H27" s="33">
        <f>G27*700</f>
        <v>5632200</v>
      </c>
      <c r="I27" s="52">
        <f>E27+H27+H28</f>
        <v>28955440</v>
      </c>
      <c r="J27" s="1"/>
    </row>
    <row r="28" spans="1:10" ht="13.5" customHeight="1" thickBot="1">
      <c r="A28" s="55"/>
      <c r="B28" s="51"/>
      <c r="C28" s="58"/>
      <c r="D28" s="15" t="s">
        <v>51</v>
      </c>
      <c r="E28" s="60"/>
      <c r="F28" s="11">
        <v>37009</v>
      </c>
      <c r="G28" s="24">
        <f>F28*1.2</f>
        <v>44410.799999999996</v>
      </c>
      <c r="H28" s="34">
        <f>G28*300</f>
        <v>13323239.999999998</v>
      </c>
      <c r="I28" s="53"/>
      <c r="J28" s="1"/>
    </row>
    <row r="29" spans="1:10" ht="13.5" customHeight="1" thickBot="1">
      <c r="A29" s="55"/>
      <c r="B29" s="57" t="s">
        <v>22</v>
      </c>
      <c r="C29" s="57" t="s">
        <v>82</v>
      </c>
      <c r="D29" s="15" t="s">
        <v>52</v>
      </c>
      <c r="E29" s="59">
        <v>35000000</v>
      </c>
      <c r="F29" s="9">
        <f>F27*2</f>
        <v>13410</v>
      </c>
      <c r="G29" s="46">
        <f t="shared" ref="G29:G32" si="2">F29*1.2</f>
        <v>16092</v>
      </c>
      <c r="H29" s="33">
        <f>G29*700</f>
        <v>11264400</v>
      </c>
      <c r="I29" s="52">
        <f>E29+H29+H30</f>
        <v>72910880</v>
      </c>
      <c r="J29" s="1"/>
    </row>
    <row r="30" spans="1:10" ht="13.5" customHeight="1" thickBot="1">
      <c r="A30" s="55"/>
      <c r="B30" s="58"/>
      <c r="C30" s="58"/>
      <c r="D30" s="15" t="s">
        <v>51</v>
      </c>
      <c r="E30" s="62"/>
      <c r="F30" s="11">
        <f>F28*2</f>
        <v>74018</v>
      </c>
      <c r="G30" s="48">
        <f t="shared" si="2"/>
        <v>88821.599999999991</v>
      </c>
      <c r="H30" s="34">
        <f>G30*300</f>
        <v>26646479.999999996</v>
      </c>
      <c r="I30" s="53"/>
      <c r="J30" s="1"/>
    </row>
    <row r="31" spans="1:10" ht="13.5" customHeight="1" thickBot="1">
      <c r="A31" s="55"/>
      <c r="B31" s="57" t="s">
        <v>22</v>
      </c>
      <c r="C31" s="57" t="s">
        <v>65</v>
      </c>
      <c r="D31" s="15" t="s">
        <v>52</v>
      </c>
      <c r="E31" s="59">
        <v>35000000</v>
      </c>
      <c r="F31" s="46">
        <v>6705</v>
      </c>
      <c r="G31" s="26">
        <f t="shared" si="2"/>
        <v>8046</v>
      </c>
      <c r="H31" s="33">
        <f>G31*700</f>
        <v>5632200</v>
      </c>
      <c r="I31" s="52">
        <f>E31+H31+H32</f>
        <v>53955440</v>
      </c>
      <c r="J31" s="1"/>
    </row>
    <row r="32" spans="1:10" ht="13.5" customHeight="1" thickBot="1">
      <c r="A32" s="56"/>
      <c r="B32" s="58"/>
      <c r="C32" s="58"/>
      <c r="D32" s="15" t="s">
        <v>51</v>
      </c>
      <c r="E32" s="60"/>
      <c r="F32" s="11">
        <v>37009</v>
      </c>
      <c r="G32" s="25">
        <f t="shared" si="2"/>
        <v>44410.799999999996</v>
      </c>
      <c r="H32" s="34">
        <f>G32*300</f>
        <v>13323239.999999998</v>
      </c>
      <c r="I32" s="53"/>
      <c r="J32" s="1"/>
    </row>
    <row r="33" spans="5:9" ht="15.75">
      <c r="E33" s="21">
        <f>SUM(E5:E32)</f>
        <v>562500000</v>
      </c>
      <c r="H33" s="21">
        <f>SUM(H5:H32)</f>
        <v>766197270</v>
      </c>
      <c r="I33" s="21">
        <f>SUM(I5:I32)</f>
        <v>1328697270</v>
      </c>
    </row>
  </sheetData>
  <mergeCells count="44">
    <mergeCell ref="C31:C32"/>
    <mergeCell ref="I19:I21"/>
    <mergeCell ref="A19:A24"/>
    <mergeCell ref="A5:A18"/>
    <mergeCell ref="B12:B15"/>
    <mergeCell ref="C12:C15"/>
    <mergeCell ref="E12:E15"/>
    <mergeCell ref="I9:I11"/>
    <mergeCell ref="I12:I15"/>
    <mergeCell ref="I16:I18"/>
    <mergeCell ref="A3:D3"/>
    <mergeCell ref="E3:I3"/>
    <mergeCell ref="B5:B8"/>
    <mergeCell ref="C5:C8"/>
    <mergeCell ref="E5:E8"/>
    <mergeCell ref="B16:B18"/>
    <mergeCell ref="C16:C18"/>
    <mergeCell ref="E16:E18"/>
    <mergeCell ref="I5:I8"/>
    <mergeCell ref="B9:B11"/>
    <mergeCell ref="E9:E11"/>
    <mergeCell ref="C9:C11"/>
    <mergeCell ref="I22:I24"/>
    <mergeCell ref="B22:B24"/>
    <mergeCell ref="C22:C24"/>
    <mergeCell ref="E22:E24"/>
    <mergeCell ref="B19:B21"/>
    <mergeCell ref="C19:C21"/>
    <mergeCell ref="E19:E21"/>
    <mergeCell ref="B25:B26"/>
    <mergeCell ref="A25:A26"/>
    <mergeCell ref="I25:I26"/>
    <mergeCell ref="A27:A32"/>
    <mergeCell ref="B27:B28"/>
    <mergeCell ref="C27:C28"/>
    <mergeCell ref="E27:E28"/>
    <mergeCell ref="I27:I28"/>
    <mergeCell ref="B29:B30"/>
    <mergeCell ref="E29:E30"/>
    <mergeCell ref="C29:C30"/>
    <mergeCell ref="B31:B32"/>
    <mergeCell ref="E31:E32"/>
    <mergeCell ref="I29:I30"/>
    <mergeCell ref="I31:I32"/>
  </mergeCells>
  <pageMargins left="0.3" right="0.31" top="0.75" bottom="0.7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E8"/>
  <sheetViews>
    <sheetView workbookViewId="0">
      <selection activeCell="D17" sqref="D17"/>
    </sheetView>
  </sheetViews>
  <sheetFormatPr defaultRowHeight="15"/>
  <cols>
    <col min="2" max="2" width="11.7109375" bestFit="1" customWidth="1"/>
    <col min="3" max="3" width="32.5703125" bestFit="1" customWidth="1"/>
    <col min="4" max="4" width="17.7109375" bestFit="1" customWidth="1"/>
    <col min="5" max="5" width="71.42578125" bestFit="1" customWidth="1"/>
  </cols>
  <sheetData>
    <row r="1" spans="2:5" ht="15.75" thickBot="1"/>
    <row r="2" spans="2:5" ht="15.75" thickBot="1">
      <c r="B2" s="2" t="s">
        <v>7</v>
      </c>
      <c r="C2" s="3" t="s">
        <v>8</v>
      </c>
      <c r="D2" s="3" t="s">
        <v>9</v>
      </c>
      <c r="E2" s="3" t="s">
        <v>10</v>
      </c>
    </row>
    <row r="3" spans="2:5">
      <c r="B3" s="57" t="s">
        <v>15</v>
      </c>
      <c r="C3" s="72" t="s">
        <v>22</v>
      </c>
      <c r="D3" s="57" t="s">
        <v>24</v>
      </c>
      <c r="E3" s="8" t="s">
        <v>25</v>
      </c>
    </row>
    <row r="4" spans="2:5" ht="15.75" thickBot="1">
      <c r="B4" s="61"/>
      <c r="C4" s="74"/>
      <c r="D4" s="58"/>
      <c r="E4" s="13" t="s">
        <v>26</v>
      </c>
    </row>
    <row r="5" spans="2:5">
      <c r="B5" s="57" t="s">
        <v>18</v>
      </c>
      <c r="C5" s="72" t="s">
        <v>27</v>
      </c>
      <c r="D5" s="57" t="s">
        <v>24</v>
      </c>
      <c r="E5" s="17" t="s">
        <v>32</v>
      </c>
    </row>
    <row r="6" spans="2:5">
      <c r="B6" s="61"/>
      <c r="C6" s="73"/>
      <c r="D6" s="61"/>
      <c r="E6" s="18" t="s">
        <v>28</v>
      </c>
    </row>
    <row r="7" spans="2:5" ht="15.75" thickBot="1">
      <c r="B7" s="61"/>
      <c r="C7" s="74"/>
      <c r="D7" s="58"/>
      <c r="E7" s="20" t="s">
        <v>29</v>
      </c>
    </row>
    <row r="8" spans="2:5" ht="15.75" thickBot="1">
      <c r="B8" s="22" t="s">
        <v>16</v>
      </c>
      <c r="C8" s="16" t="s">
        <v>22</v>
      </c>
      <c r="D8" s="14" t="s">
        <v>31</v>
      </c>
      <c r="E8" s="15" t="s">
        <v>30</v>
      </c>
    </row>
  </sheetData>
  <mergeCells count="6">
    <mergeCell ref="B3:B4"/>
    <mergeCell ref="B5:B7"/>
    <mergeCell ref="C5:C7"/>
    <mergeCell ref="D5:D7"/>
    <mergeCell ref="C3:C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Promo Mailer Juni'18</vt:lpstr>
      <vt:lpstr>Lampiran</vt:lpstr>
      <vt:lpstr>Sheet1</vt:lpstr>
      <vt:lpstr>'Promo Mailer Juni''18'!Print_Area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HOME</cp:lastModifiedBy>
  <cp:lastPrinted>2017-05-26T07:57:44Z</cp:lastPrinted>
  <dcterms:created xsi:type="dcterms:W3CDTF">2017-03-13T06:37:49Z</dcterms:created>
  <dcterms:modified xsi:type="dcterms:W3CDTF">2018-05-25T08:31:01Z</dcterms:modified>
</cp:coreProperties>
</file>