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Mailer Juli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Juli''18'!$A$2:$E$19</definedName>
  </definedNames>
  <calcPr calcId="124519"/>
</workbook>
</file>

<file path=xl/calcChain.xml><?xml version="1.0" encoding="utf-8"?>
<calcChain xmlns="http://schemas.openxmlformats.org/spreadsheetml/2006/main">
  <c r="H23" i="6"/>
  <c r="I19"/>
  <c r="I13"/>
  <c r="H14"/>
  <c r="H21"/>
  <c r="G20"/>
  <c r="H20" s="1"/>
  <c r="H10"/>
  <c r="E23"/>
  <c r="G21"/>
  <c r="H19"/>
  <c r="H18"/>
  <c r="G18"/>
  <c r="G16"/>
  <c r="H16" s="1"/>
  <c r="G10" l="1"/>
  <c r="F10"/>
  <c r="G8"/>
  <c r="H8" s="1"/>
  <c r="G9"/>
  <c r="H9" s="1"/>
  <c r="F7"/>
  <c r="F6"/>
  <c r="F5"/>
  <c r="I8" l="1"/>
  <c r="G11"/>
  <c r="H11" s="1"/>
  <c r="G17"/>
  <c r="H17" s="1"/>
  <c r="G15"/>
  <c r="H15" s="1"/>
  <c r="I15" l="1"/>
  <c r="H13"/>
  <c r="G12"/>
  <c r="G7"/>
  <c r="H7" s="1"/>
  <c r="G6"/>
  <c r="H6" s="1"/>
  <c r="G5"/>
  <c r="H5" s="1"/>
  <c r="E20" i="5"/>
  <c r="I10" i="6" l="1"/>
  <c r="I23" s="1"/>
  <c r="H12"/>
  <c r="I5"/>
</calcChain>
</file>

<file path=xl/sharedStrings.xml><?xml version="1.0" encoding="utf-8"?>
<sst xmlns="http://schemas.openxmlformats.org/spreadsheetml/2006/main" count="136" uniqueCount="97">
  <si>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</si>
  <si>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</si>
  <si>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</si>
  <si>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</si>
  <si>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</si>
  <si>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</si>
  <si>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</si>
  <si>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</si>
  <si>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</si>
  <si>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</si>
  <si>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</si>
  <si>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</si>
  <si>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</si>
  <si>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</si>
  <si>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</si>
  <si>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</si>
  <si>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</si>
  <si>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</si>
  <si>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</si>
  <si>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</si>
  <si>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</si>
  <si>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Mailer Kara Santan di SUPERINDO</t>
  </si>
  <si>
    <t>PROMO MAILER KARA SANTAN</t>
  </si>
  <si>
    <t>Mailer Kara NDC di ALFAMART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</si>
  <si>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</si>
  <si>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</si>
  <si>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</si>
  <si>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</si>
  <si>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</si>
  <si>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</si>
  <si>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</si>
  <si>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</si>
  <si>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</si>
  <si>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>IDM</t>
  </si>
  <si>
    <t>Sun Kara 200 ml &amp;  Sun Kara TCA 65 ml</t>
  </si>
  <si>
    <t>Sun Kara TCA 65 ml</t>
  </si>
  <si>
    <t>Potongan Rp. 300 /pcs Sun Kara TCA 65 ml (3,299==&gt;2,890)</t>
  </si>
  <si>
    <t>PROMO INSTORE  KARA SANTAN</t>
  </si>
  <si>
    <t>Promo Instore Kara Santan di ALFAMART</t>
  </si>
  <si>
    <t>16 - 30 Juni 2018</t>
  </si>
  <si>
    <t>Promo Instore Kara Santan di ALFAMIDI</t>
  </si>
  <si>
    <t>Total Biaya Promo Juni 2018</t>
  </si>
  <si>
    <t>16 - 31 Juli 2018</t>
  </si>
  <si>
    <t>16 - 31 JULI 2018</t>
  </si>
  <si>
    <t>Potongan Rp. 200 /pcs Sun Kara Powder 20 gr (2,200 ==&gt;1,900 /pcs)</t>
  </si>
  <si>
    <t>Potongan Rp. 600 /pcs Kara Santan 200 ml (10,500==&gt;9,800)</t>
  </si>
  <si>
    <t>Potongan Rp. 500 /2pcs Sun Kara TCA 65 ml (6,600 ==&gt;5,900 /2pcs)</t>
  </si>
  <si>
    <t>PROMO INSTORE KARA NDC</t>
  </si>
  <si>
    <t>6-8 Juli 2018</t>
  </si>
  <si>
    <t>PROMO JSM  KARA NDC</t>
  </si>
  <si>
    <t>13-15 Juli 2018</t>
  </si>
  <si>
    <t xml:space="preserve">Beli 3 pcs Gratis 1 pcs, Kara NDC SP 360 ml </t>
  </si>
  <si>
    <t>16-31 Juli 2018</t>
  </si>
  <si>
    <t>04 - 10 JUNI 2018</t>
  </si>
  <si>
    <t>Potongan Rp. 300 /pcs Sun Kara TCA 65 ml (3,300 ==&gt;2,900 /pcs)</t>
  </si>
  <si>
    <t>05 - 11 Juli 2018</t>
  </si>
  <si>
    <t xml:space="preserve">28 Juni - 04 Juli 2018 </t>
  </si>
  <si>
    <t>Pembelian ke 2 discount 50%, Kara NDC SP 360 ml</t>
  </si>
  <si>
    <t>Pembelian ke 2 discount 50%, Kara NDC Cup 220 ml</t>
  </si>
  <si>
    <t>PROMO Instore KARA SANTAN</t>
  </si>
  <si>
    <t>Potongan Rp. 500 /pcs Sun Kara Santan 200 ml (8,299==&gt;7,590)</t>
  </si>
  <si>
    <t>Potongan Rp. 700 /pcs Kara Santan 200 ml (9,299==&gt;8,590)</t>
  </si>
  <si>
    <t>Kara Santan 200 ml &amp; Sun Kara Powder 20 gr</t>
  </si>
  <si>
    <t>Estimasi Claim Promo Rp. 20,372,000</t>
  </si>
  <si>
    <t>Biaya Mailer Rp. 100,000,000 + Estimasi Claim Promo Rp. 43,931,250 = Rp. 143,931,250</t>
  </si>
  <si>
    <t>Promo JSM Kara NDC di ALFAMART</t>
  </si>
  <si>
    <t>6 - 8 Juli 2018</t>
  </si>
  <si>
    <t>13 - 15 Juli 2018</t>
  </si>
  <si>
    <t>Kara NDC SP 360 ml Beli 3 pcs gratis 1 pcs</t>
  </si>
  <si>
    <t>Estimasi Claim Promo Rp. 18,561,400</t>
  </si>
  <si>
    <t>Promo JSM Kara NDC di ALFAMIDI</t>
  </si>
  <si>
    <t>Estimasi Claim Promo Rp. 5,.042,438</t>
  </si>
  <si>
    <t>Estimasi Claim Promo Rp. 5,042,438</t>
  </si>
  <si>
    <t>Estimasi Claim Promo Rp. 9,405,000</t>
  </si>
  <si>
    <t>Mailer Kara NDC di INDOMARET</t>
  </si>
  <si>
    <t>04 - 10 Juli 2018</t>
  </si>
  <si>
    <t xml:space="preserve">Sun Kara TCA 65 ml </t>
  </si>
  <si>
    <t>Biaya Mailer Rp. 62,500,000 + Estimasi Claim Promo Rp. 34,042,500 = Rp. 96,542,500</t>
  </si>
  <si>
    <t>28 Juni - 04 Juli 2018</t>
  </si>
  <si>
    <t>Promo Instore Kara NDC di SUPERINDO</t>
  </si>
  <si>
    <t>Kara NDC Cup 220 &amp; Kara NDC SP 360 ml</t>
  </si>
  <si>
    <t>Estimasi Claim Promo Rp. 13,211,400</t>
  </si>
  <si>
    <t>Biaya Mailer Rp. 16,000,000 + Estimasi Claim Promo Rp. 13,211,400 = Rp. 29,205,100</t>
  </si>
  <si>
    <t>Mailer Kara NDC di SUPERINDO</t>
  </si>
  <si>
    <t>Promo Instore Kara Santan di SUPERINDO</t>
  </si>
  <si>
    <t>Kara Santan 200 ml &amp; Sun Kara 200 ml</t>
  </si>
  <si>
    <t>Biaya Mailer Rp. 35,000,000 + Estimasi Claim Promo Rp. 3,020,400 = Rp. 38,020,400</t>
  </si>
  <si>
    <t>Estimasi Claim Promo Rp. 7,679,850</t>
  </si>
  <si>
    <t>25-31 Juli 2018</t>
  </si>
  <si>
    <t>Potongan Rp. 600 /pcs Sun Kara 200 ml (9,800 ==&gt;8,900 /pcs)</t>
  </si>
  <si>
    <t xml:space="preserve">Suppor Anoiversary LSI </t>
  </si>
  <si>
    <t>Juli - Agustus 2018</t>
  </si>
  <si>
    <t>Support (non Trading Term)Rp. 2,000,000</t>
  </si>
  <si>
    <t>REKAP PROMO MAILER Juli 2018</t>
  </si>
  <si>
    <t xml:space="preserve">Support Aniversary LSI </t>
  </si>
  <si>
    <t xml:space="preserve">Kara NDC 365 </t>
  </si>
  <si>
    <t>Estimasi Support Rp. 2,000,000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</si>
</sst>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164" fontId="3" fillId="0" borderId="14" xfId="1" applyNumberFormat="1" applyFont="1" applyBorder="1" applyAlignment="1">
      <alignment vertical="center"/>
    </xf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4" fontId="3" fillId="0" borderId="11" xfId="1" applyNumberFormat="1" applyFont="1" applyBorder="1" applyAlignment="1">
      <alignment vertical="center"/>
    </xf>
    <xf numFmtId="0" fontId="3" fillId="0" borderId="15" xfId="0" applyFont="1" applyBorder="1"/>
    <xf numFmtId="0" fontId="3" fillId="0" borderId="3" xfId="0" applyFont="1" applyBorder="1"/>
    <xf numFmtId="0" fontId="3" fillId="0" borderId="7" xfId="0" applyFont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/>
    <xf numFmtId="164" fontId="3" fillId="0" borderId="7" xfId="1" applyNumberFormat="1" applyFont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5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15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2" borderId="11" xfId="0" applyFont="1" applyFill="1" applyBorder="1"/>
    <xf numFmtId="164" fontId="3" fillId="2" borderId="11" xfId="0" applyNumberFormat="1" applyFont="1" applyFill="1" applyBorder="1"/>
    <xf numFmtId="17" fontId="3" fillId="0" borderId="16" xfId="0" applyNumberFormat="1" applyFont="1" applyBorder="1"/>
    <xf numFmtId="0" fontId="3" fillId="0" borderId="17" xfId="0" applyFont="1" applyBorder="1"/>
    <xf numFmtId="0" fontId="3" fillId="2" borderId="1" xfId="0" applyFont="1" applyFill="1" applyBorder="1" applyAlignment="1">
      <alignment horizontal="center" vertical="center"/>
    </xf>
    <xf numFmtId="17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1"/>
  <sheetViews>
    <sheetView tabSelected="1" topLeftCell="D1" workbookViewId="0">
      <selection activeCell="E25" sqref="E25"/>
    </sheetView>
  </sheetViews>
  <sheetFormatPr defaultRowHeight="14.25"/>
  <cols>
    <col min="1" max="1" width="4" style="27" bestFit="1" customWidth="1"/>
    <col min="2" max="2" width="21.140625" style="27" bestFit="1" customWidth="1"/>
    <col min="3" max="3" width="45.5703125" style="27" bestFit="1" customWidth="1"/>
    <col min="4" max="4" width="71.85546875" style="27" bestFit="1" customWidth="1"/>
    <col min="5" max="5" width="87.7109375" style="27" bestFit="1" customWidth="1"/>
    <col min="6" max="16384" width="9.140625" style="27"/>
  </cols>
  <sheetData>
    <row r="2" spans="1:5">
      <c r="A2" s="60" t="s">
        <v>93</v>
      </c>
      <c r="B2" s="60"/>
      <c r="C2" s="60"/>
    </row>
    <row r="4" spans="1:5" ht="28.5">
      <c r="A4" s="28" t="s">
        <v>0</v>
      </c>
      <c r="B4" s="29" t="s">
        <v>4</v>
      </c>
      <c r="C4" s="28" t="s">
        <v>1</v>
      </c>
      <c r="D4" s="30" t="s">
        <v>3</v>
      </c>
      <c r="E4" s="28" t="s">
        <v>2</v>
      </c>
    </row>
    <row r="5" spans="1:5">
      <c r="A5" s="57">
        <v>1</v>
      </c>
      <c r="B5" s="31" t="s">
        <v>42</v>
      </c>
      <c r="C5" s="32" t="s">
        <v>38</v>
      </c>
      <c r="D5" s="32" t="s">
        <v>62</v>
      </c>
      <c r="E5" s="32" t="s">
        <v>63</v>
      </c>
    </row>
    <row r="6" spans="1:5">
      <c r="A6" s="57">
        <v>2</v>
      </c>
      <c r="B6" s="31" t="s">
        <v>42</v>
      </c>
      <c r="C6" s="32" t="s">
        <v>23</v>
      </c>
      <c r="D6" s="32" t="s">
        <v>35</v>
      </c>
      <c r="E6" s="32" t="s">
        <v>64</v>
      </c>
    </row>
    <row r="7" spans="1:5">
      <c r="A7" s="57">
        <v>3</v>
      </c>
      <c r="B7" s="31" t="s">
        <v>66</v>
      </c>
      <c r="C7" s="32" t="s">
        <v>65</v>
      </c>
      <c r="D7" s="32" t="s">
        <v>68</v>
      </c>
      <c r="E7" s="32" t="s">
        <v>69</v>
      </c>
    </row>
    <row r="8" spans="1:5">
      <c r="A8" s="57">
        <v>4</v>
      </c>
      <c r="B8" s="31" t="s">
        <v>67</v>
      </c>
      <c r="C8" s="32" t="s">
        <v>65</v>
      </c>
      <c r="D8" s="32" t="s">
        <v>68</v>
      </c>
      <c r="E8" s="32" t="s">
        <v>69</v>
      </c>
    </row>
    <row r="9" spans="1:5">
      <c r="A9" s="57">
        <v>5</v>
      </c>
      <c r="B9" s="31" t="s">
        <v>39</v>
      </c>
      <c r="C9" s="32" t="s">
        <v>40</v>
      </c>
      <c r="D9" s="32" t="s">
        <v>35</v>
      </c>
      <c r="E9" s="32" t="s">
        <v>73</v>
      </c>
    </row>
    <row r="10" spans="1:5">
      <c r="A10" s="57">
        <v>6</v>
      </c>
      <c r="B10" s="31" t="s">
        <v>66</v>
      </c>
      <c r="C10" s="32" t="s">
        <v>70</v>
      </c>
      <c r="D10" s="32" t="s">
        <v>68</v>
      </c>
      <c r="E10" s="32" t="s">
        <v>71</v>
      </c>
    </row>
    <row r="11" spans="1:5">
      <c r="A11" s="57">
        <v>7</v>
      </c>
      <c r="B11" s="31" t="s">
        <v>67</v>
      </c>
      <c r="C11" s="32" t="s">
        <v>70</v>
      </c>
      <c r="D11" s="32" t="s">
        <v>68</v>
      </c>
      <c r="E11" s="32" t="s">
        <v>72</v>
      </c>
    </row>
    <row r="12" spans="1:5">
      <c r="A12" s="57">
        <v>8</v>
      </c>
      <c r="B12" s="31" t="s">
        <v>75</v>
      </c>
      <c r="C12" s="32" t="s">
        <v>74</v>
      </c>
      <c r="D12" s="32" t="s">
        <v>76</v>
      </c>
      <c r="E12" s="32" t="s">
        <v>77</v>
      </c>
    </row>
    <row r="13" spans="1:5">
      <c r="A13" s="57">
        <v>9</v>
      </c>
      <c r="B13" s="31" t="s">
        <v>78</v>
      </c>
      <c r="C13" s="32" t="s">
        <v>79</v>
      </c>
      <c r="D13" s="32" t="s">
        <v>80</v>
      </c>
      <c r="E13" s="32" t="s">
        <v>81</v>
      </c>
    </row>
    <row r="14" spans="1:5">
      <c r="A14" s="57">
        <v>10</v>
      </c>
      <c r="B14" s="31" t="s">
        <v>55</v>
      </c>
      <c r="C14" s="32" t="s">
        <v>83</v>
      </c>
      <c r="D14" s="32" t="s">
        <v>34</v>
      </c>
      <c r="E14" s="32" t="s">
        <v>82</v>
      </c>
    </row>
    <row r="15" spans="1:5">
      <c r="A15" s="57">
        <v>11</v>
      </c>
      <c r="B15" s="31" t="s">
        <v>55</v>
      </c>
      <c r="C15" s="32" t="s">
        <v>21</v>
      </c>
      <c r="D15" s="32" t="s">
        <v>35</v>
      </c>
      <c r="E15" s="32" t="s">
        <v>86</v>
      </c>
    </row>
    <row r="16" spans="1:5">
      <c r="A16" s="58">
        <v>12</v>
      </c>
      <c r="B16" s="85" t="s">
        <v>55</v>
      </c>
      <c r="C16" s="86" t="s">
        <v>84</v>
      </c>
      <c r="D16" s="86" t="s">
        <v>85</v>
      </c>
      <c r="E16" s="86" t="s">
        <v>87</v>
      </c>
    </row>
    <row r="17" spans="1:5">
      <c r="A17" s="87">
        <v>13</v>
      </c>
      <c r="B17" s="88" t="s">
        <v>91</v>
      </c>
      <c r="C17" s="32" t="s">
        <v>94</v>
      </c>
      <c r="D17" s="32" t="s">
        <v>95</v>
      </c>
      <c r="E17" s="32" t="s">
        <v>96</v>
      </c>
    </row>
    <row r="18" spans="1:5">
      <c r="D18" s="33" t="s">
        <v>20</v>
      </c>
      <c r="E18" s="34">
        <v>296000000</v>
      </c>
    </row>
    <row r="19" spans="1:5">
      <c r="D19" s="33" t="s">
        <v>19</v>
      </c>
      <c r="E19" s="35">
        <v>215748875</v>
      </c>
    </row>
    <row r="20" spans="1:5">
      <c r="D20" s="33" t="s">
        <v>41</v>
      </c>
      <c r="E20" s="35">
        <f>SUM(E18:E19)</f>
        <v>511748875</v>
      </c>
    </row>
    <row r="21" spans="1:5">
      <c r="C21" s="40"/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3"/>
  <sheetViews>
    <sheetView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H24" sqref="H24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5.5703125" bestFit="1" customWidth="1"/>
    <col min="6" max="6" width="13.42578125" bestFit="1" customWidth="1"/>
    <col min="7" max="7" width="22.42578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77" t="s">
        <v>5</v>
      </c>
      <c r="B3" s="78"/>
      <c r="C3" s="78"/>
      <c r="D3" s="79"/>
      <c r="E3" s="80" t="s">
        <v>6</v>
      </c>
      <c r="F3" s="80"/>
      <c r="G3" s="80"/>
      <c r="H3" s="80"/>
      <c r="I3" s="80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61" t="s">
        <v>15</v>
      </c>
      <c r="B5" s="69" t="s">
        <v>37</v>
      </c>
      <c r="C5" s="61" t="s">
        <v>43</v>
      </c>
      <c r="D5" s="8" t="s">
        <v>45</v>
      </c>
      <c r="E5" s="81"/>
      <c r="F5" s="9">
        <f>58480/2</f>
        <v>29240</v>
      </c>
      <c r="G5" s="10">
        <f>F5*1.1</f>
        <v>32164.000000000004</v>
      </c>
      <c r="H5" s="22">
        <f>G5*500</f>
        <v>16082000.000000002</v>
      </c>
      <c r="I5" s="65">
        <f>E7+H5+H6+H7</f>
        <v>164303250</v>
      </c>
      <c r="J5" s="1"/>
    </row>
    <row r="6" spans="1:10" ht="13.5" customHeight="1" thickBot="1">
      <c r="A6" s="68"/>
      <c r="B6" s="82"/>
      <c r="C6" s="68"/>
      <c r="D6" s="11" t="s">
        <v>44</v>
      </c>
      <c r="E6" s="76"/>
      <c r="F6" s="17">
        <f>39000/2</f>
        <v>19500</v>
      </c>
      <c r="G6" s="23">
        <f t="shared" ref="G6:G10" si="0">F6*1.1</f>
        <v>21450</v>
      </c>
      <c r="H6" s="24">
        <f>G6*200</f>
        <v>4290000</v>
      </c>
      <c r="I6" s="66"/>
      <c r="J6" s="1"/>
    </row>
    <row r="7" spans="1:10" ht="13.5" customHeight="1" thickBot="1">
      <c r="A7" s="68"/>
      <c r="B7" s="14" t="s">
        <v>22</v>
      </c>
      <c r="C7" s="62"/>
      <c r="D7" s="49" t="s">
        <v>46</v>
      </c>
      <c r="E7" s="39">
        <v>100000000</v>
      </c>
      <c r="F7" s="9">
        <f>319500/2</f>
        <v>159750</v>
      </c>
      <c r="G7" s="10">
        <f t="shared" si="0"/>
        <v>175725</v>
      </c>
      <c r="H7" s="22">
        <f>G7*250</f>
        <v>43931250</v>
      </c>
      <c r="I7" s="67"/>
      <c r="J7" s="1"/>
    </row>
    <row r="8" spans="1:10" ht="13.5" customHeight="1" thickBot="1">
      <c r="A8" s="68"/>
      <c r="B8" s="69" t="s">
        <v>49</v>
      </c>
      <c r="C8" s="37" t="s">
        <v>48</v>
      </c>
      <c r="D8" s="48" t="s">
        <v>51</v>
      </c>
      <c r="E8" s="74"/>
      <c r="F8" s="9">
        <v>10384</v>
      </c>
      <c r="G8" s="10">
        <f t="shared" si="0"/>
        <v>11422.400000000001</v>
      </c>
      <c r="H8" s="22">
        <f>G8/4*6500</f>
        <v>18561400.000000004</v>
      </c>
      <c r="I8" s="65">
        <f>H8+H9</f>
        <v>37122800.000000007</v>
      </c>
      <c r="J8" s="1"/>
    </row>
    <row r="9" spans="1:10" ht="13.5" customHeight="1" thickBot="1">
      <c r="A9" s="62"/>
      <c r="B9" s="70"/>
      <c r="C9" s="37" t="s">
        <v>50</v>
      </c>
      <c r="D9" s="50" t="s">
        <v>51</v>
      </c>
      <c r="E9" s="63"/>
      <c r="F9" s="9">
        <v>10384</v>
      </c>
      <c r="G9" s="10">
        <f t="shared" si="0"/>
        <v>11422.400000000001</v>
      </c>
      <c r="H9" s="22">
        <f>G9/4*6500</f>
        <v>18561400.000000004</v>
      </c>
      <c r="I9" s="67"/>
      <c r="J9" s="1"/>
    </row>
    <row r="10" spans="1:10" ht="13.5" customHeight="1" thickBot="1">
      <c r="A10" s="61" t="s">
        <v>18</v>
      </c>
      <c r="B10" s="46" t="s">
        <v>37</v>
      </c>
      <c r="C10" s="12" t="s">
        <v>52</v>
      </c>
      <c r="D10" s="49" t="s">
        <v>46</v>
      </c>
      <c r="E10" s="51"/>
      <c r="F10" s="9">
        <f>68400/2</f>
        <v>34200</v>
      </c>
      <c r="G10" s="10">
        <f t="shared" si="0"/>
        <v>37620</v>
      </c>
      <c r="H10" s="22">
        <f>G10*250</f>
        <v>9405000</v>
      </c>
      <c r="I10" s="65">
        <f>H10+H11+H12</f>
        <v>19490075</v>
      </c>
      <c r="J10" s="1"/>
    </row>
    <row r="11" spans="1:10" ht="13.5" customHeight="1" thickBot="1">
      <c r="A11" s="68"/>
      <c r="B11" s="69" t="s">
        <v>49</v>
      </c>
      <c r="C11" s="37" t="s">
        <v>48</v>
      </c>
      <c r="D11" s="48" t="s">
        <v>51</v>
      </c>
      <c r="E11" s="75"/>
      <c r="F11" s="9">
        <v>2821</v>
      </c>
      <c r="G11" s="10">
        <f>F11*1.1</f>
        <v>3103.1000000000004</v>
      </c>
      <c r="H11" s="22">
        <f>G11/4*6500</f>
        <v>5042537.5000000009</v>
      </c>
      <c r="I11" s="66"/>
      <c r="J11" s="1"/>
    </row>
    <row r="12" spans="1:10" ht="13.5" customHeight="1" thickBot="1">
      <c r="A12" s="62"/>
      <c r="B12" s="70"/>
      <c r="C12" s="37" t="s">
        <v>50</v>
      </c>
      <c r="D12" s="48" t="s">
        <v>51</v>
      </c>
      <c r="E12" s="76"/>
      <c r="F12" s="17">
        <v>2821</v>
      </c>
      <c r="G12" s="23">
        <f>F12*1.1</f>
        <v>3103.1000000000004</v>
      </c>
      <c r="H12" s="22">
        <f>G12/4*6500</f>
        <v>5042537.5000000009</v>
      </c>
      <c r="I12" s="67"/>
      <c r="J12" s="1"/>
    </row>
    <row r="13" spans="1:10" ht="13.5" customHeight="1" thickBot="1">
      <c r="A13" s="61" t="s">
        <v>33</v>
      </c>
      <c r="B13" s="61" t="s">
        <v>22</v>
      </c>
      <c r="C13" s="36" t="s">
        <v>53</v>
      </c>
      <c r="D13" s="8" t="s">
        <v>54</v>
      </c>
      <c r="E13" s="21">
        <v>62500000</v>
      </c>
      <c r="F13" s="9">
        <v>87287</v>
      </c>
      <c r="G13" s="10">
        <v>113474</v>
      </c>
      <c r="H13" s="22">
        <f>G13*300</f>
        <v>34042200</v>
      </c>
      <c r="I13" s="65">
        <f>E13+E14+H13+H14</f>
        <v>200716000</v>
      </c>
      <c r="J13" s="1"/>
    </row>
    <row r="14" spans="1:10" ht="13.5" customHeight="1" thickBot="1">
      <c r="A14" s="62"/>
      <c r="B14" s="62"/>
      <c r="C14" s="41" t="s">
        <v>88</v>
      </c>
      <c r="D14" s="8" t="s">
        <v>89</v>
      </c>
      <c r="E14" s="45">
        <v>82500000</v>
      </c>
      <c r="F14" s="9">
        <v>27787</v>
      </c>
      <c r="G14" s="10">
        <v>36123</v>
      </c>
      <c r="H14" s="22">
        <f>G14*600</f>
        <v>21673800</v>
      </c>
      <c r="I14" s="67"/>
      <c r="J14" s="1"/>
    </row>
    <row r="15" spans="1:10" ht="13.5" customHeight="1" thickBot="1">
      <c r="A15" s="71" t="s">
        <v>16</v>
      </c>
      <c r="B15" s="61" t="s">
        <v>47</v>
      </c>
      <c r="C15" s="61" t="s">
        <v>56</v>
      </c>
      <c r="D15" s="13" t="s">
        <v>57</v>
      </c>
      <c r="E15" s="54"/>
      <c r="F15" s="44">
        <v>4198</v>
      </c>
      <c r="G15" s="44">
        <f>F15*1.2</f>
        <v>5037.5999999999995</v>
      </c>
      <c r="H15" s="25">
        <f>G15/4*7000</f>
        <v>8815799.9999999981</v>
      </c>
      <c r="I15" s="65">
        <f>E17+H15+H16+H17+H18</f>
        <v>42416500</v>
      </c>
      <c r="J15" s="1"/>
    </row>
    <row r="16" spans="1:10" ht="13.5" customHeight="1" thickBot="1">
      <c r="A16" s="72"/>
      <c r="B16" s="62"/>
      <c r="C16" s="68"/>
      <c r="D16" s="13" t="s">
        <v>58</v>
      </c>
      <c r="E16" s="55"/>
      <c r="F16" s="38">
        <v>3256</v>
      </c>
      <c r="G16" s="38">
        <f>F16*1.2</f>
        <v>3907.2</v>
      </c>
      <c r="H16" s="26">
        <f>G16/4*4500</f>
        <v>4395600</v>
      </c>
      <c r="I16" s="66"/>
      <c r="J16" s="1"/>
    </row>
    <row r="17" spans="1:10" ht="13.5" customHeight="1" thickBot="1">
      <c r="A17" s="72"/>
      <c r="B17" s="61" t="s">
        <v>27</v>
      </c>
      <c r="C17" s="61" t="s">
        <v>55</v>
      </c>
      <c r="D17" s="13" t="s">
        <v>57</v>
      </c>
      <c r="E17" s="63">
        <v>16000000</v>
      </c>
      <c r="F17" s="47">
        <v>4195</v>
      </c>
      <c r="G17" s="43">
        <f>F17*1.2</f>
        <v>5034</v>
      </c>
      <c r="H17" s="56">
        <f>G17/4*7000</f>
        <v>8809500</v>
      </c>
      <c r="I17" s="66"/>
      <c r="J17" s="1"/>
    </row>
    <row r="18" spans="1:10" ht="13.5" customHeight="1" thickBot="1">
      <c r="A18" s="72"/>
      <c r="B18" s="62"/>
      <c r="C18" s="62"/>
      <c r="D18" s="13" t="s">
        <v>58</v>
      </c>
      <c r="E18" s="64"/>
      <c r="F18" s="53">
        <v>3256</v>
      </c>
      <c r="G18" s="38">
        <f>F18*1.2</f>
        <v>3907.2</v>
      </c>
      <c r="H18" s="52">
        <f>G18/4*4500</f>
        <v>4395600</v>
      </c>
      <c r="I18" s="67"/>
      <c r="J18" s="1"/>
    </row>
    <row r="19" spans="1:10" ht="13.5" customHeight="1" thickBot="1">
      <c r="A19" s="72"/>
      <c r="B19" s="41" t="s">
        <v>22</v>
      </c>
      <c r="C19" s="61" t="s">
        <v>55</v>
      </c>
      <c r="D19" s="13" t="s">
        <v>36</v>
      </c>
      <c r="E19" s="45">
        <v>35000000</v>
      </c>
      <c r="F19" s="59">
        <v>8390</v>
      </c>
      <c r="G19" s="38">
        <v>10068</v>
      </c>
      <c r="H19" s="25">
        <f>G19*300</f>
        <v>3020400</v>
      </c>
      <c r="I19" s="65">
        <f>E19+H19+H20+H21+H22</f>
        <v>47700250</v>
      </c>
      <c r="J19" s="1"/>
    </row>
    <row r="20" spans="1:10" ht="13.5" customHeight="1" thickBot="1">
      <c r="A20" s="72"/>
      <c r="B20" s="61" t="s">
        <v>59</v>
      </c>
      <c r="C20" s="68"/>
      <c r="D20" s="13" t="s">
        <v>61</v>
      </c>
      <c r="E20" s="74"/>
      <c r="F20" s="44">
        <v>6705</v>
      </c>
      <c r="G20" s="45">
        <f>F20*1.1</f>
        <v>7375.5000000000009</v>
      </c>
      <c r="H20" s="25">
        <f>G20*700</f>
        <v>5162850.0000000009</v>
      </c>
      <c r="I20" s="66"/>
      <c r="J20" s="1"/>
    </row>
    <row r="21" spans="1:10" ht="13.5" customHeight="1" thickBot="1">
      <c r="A21" s="72"/>
      <c r="B21" s="62"/>
      <c r="C21" s="62"/>
      <c r="D21" s="13" t="s">
        <v>60</v>
      </c>
      <c r="E21" s="64"/>
      <c r="F21" s="47">
        <v>4195</v>
      </c>
      <c r="G21" s="43">
        <f>F21*1.2</f>
        <v>5034</v>
      </c>
      <c r="H21" s="25">
        <f>G21*500</f>
        <v>2517000</v>
      </c>
      <c r="I21" s="66"/>
      <c r="J21" s="1"/>
    </row>
    <row r="22" spans="1:10" ht="13.5" customHeight="1" thickBot="1">
      <c r="A22" s="73"/>
      <c r="B22" s="42" t="s">
        <v>90</v>
      </c>
      <c r="C22" s="42" t="s">
        <v>91</v>
      </c>
      <c r="D22" s="83" t="s">
        <v>92</v>
      </c>
      <c r="E22" s="43">
        <v>0</v>
      </c>
      <c r="F22" s="47">
        <v>0</v>
      </c>
      <c r="G22" s="43">
        <v>0</v>
      </c>
      <c r="H22" s="84">
        <v>2000000</v>
      </c>
      <c r="I22" s="67"/>
      <c r="J22" s="1"/>
    </row>
    <row r="23" spans="1:10" ht="15.75">
      <c r="E23" s="19">
        <f>SUM(E5:E21)</f>
        <v>296000000</v>
      </c>
      <c r="H23" s="19">
        <f>SUM(H5:H22)</f>
        <v>215748875</v>
      </c>
      <c r="I23" s="19">
        <f>SUM(I5:I21)</f>
        <v>511748875</v>
      </c>
    </row>
  </sheetData>
  <mergeCells count="28">
    <mergeCell ref="I13:I14"/>
    <mergeCell ref="A15:A22"/>
    <mergeCell ref="I19:I22"/>
    <mergeCell ref="E11:E12"/>
    <mergeCell ref="I10:I12"/>
    <mergeCell ref="A3:D3"/>
    <mergeCell ref="E3:I3"/>
    <mergeCell ref="E5:E6"/>
    <mergeCell ref="B5:B6"/>
    <mergeCell ref="C5:C7"/>
    <mergeCell ref="I5:I7"/>
    <mergeCell ref="A5:A9"/>
    <mergeCell ref="B8:B9"/>
    <mergeCell ref="E8:E9"/>
    <mergeCell ref="I8:I9"/>
    <mergeCell ref="A10:A12"/>
    <mergeCell ref="B11:B12"/>
    <mergeCell ref="B15:B16"/>
    <mergeCell ref="C15:C16"/>
    <mergeCell ref="B20:B21"/>
    <mergeCell ref="B17:B18"/>
    <mergeCell ref="A13:A14"/>
    <mergeCell ref="B13:B14"/>
    <mergeCell ref="C17:C18"/>
    <mergeCell ref="E17:E18"/>
    <mergeCell ref="I15:I18"/>
    <mergeCell ref="C19:C21"/>
    <mergeCell ref="E20:E21"/>
  </mergeCells>
  <pageMargins left="0.3" right="0.31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C18" sqref="C18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2" t="s">
        <v>7</v>
      </c>
      <c r="C2" s="3" t="s">
        <v>8</v>
      </c>
      <c r="D2" s="3" t="s">
        <v>9</v>
      </c>
      <c r="E2" s="3" t="s">
        <v>10</v>
      </c>
    </row>
    <row r="3" spans="2:5">
      <c r="B3" s="61" t="s">
        <v>15</v>
      </c>
      <c r="C3" s="69" t="s">
        <v>22</v>
      </c>
      <c r="D3" s="61" t="s">
        <v>24</v>
      </c>
      <c r="E3" s="8" t="s">
        <v>25</v>
      </c>
    </row>
    <row r="4" spans="2:5" ht="15.75" thickBot="1">
      <c r="B4" s="68"/>
      <c r="C4" s="70"/>
      <c r="D4" s="62"/>
      <c r="E4" s="11" t="s">
        <v>26</v>
      </c>
    </row>
    <row r="5" spans="2:5">
      <c r="B5" s="61" t="s">
        <v>18</v>
      </c>
      <c r="C5" s="69" t="s">
        <v>27</v>
      </c>
      <c r="D5" s="61" t="s">
        <v>24</v>
      </c>
      <c r="E5" s="15" t="s">
        <v>32</v>
      </c>
    </row>
    <row r="6" spans="2:5">
      <c r="B6" s="68"/>
      <c r="C6" s="82"/>
      <c r="D6" s="68"/>
      <c r="E6" s="16" t="s">
        <v>28</v>
      </c>
    </row>
    <row r="7" spans="2:5" ht="15.75" thickBot="1">
      <c r="B7" s="68"/>
      <c r="C7" s="70"/>
      <c r="D7" s="62"/>
      <c r="E7" s="18" t="s">
        <v>29</v>
      </c>
    </row>
    <row r="8" spans="2:5" ht="15.75" thickBot="1">
      <c r="B8" s="20" t="s">
        <v>16</v>
      </c>
      <c r="C8" s="14" t="s">
        <v>22</v>
      </c>
      <c r="D8" s="12" t="s">
        <v>31</v>
      </c>
      <c r="E8" s="13" t="s">
        <v>30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Juli'18</vt:lpstr>
      <vt:lpstr>Lampiran</vt:lpstr>
      <vt:lpstr>Sheet1</vt:lpstr>
      <vt:lpstr>'Promo Mailer Juli''18'!Print_Area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2018-06-26T02:38:23Z</dcterms:modified>
</cp:coreProperties>
</file>