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5600" windowHeight="9555"/>
  </bookViews>
  <sheets>
    <sheet name="BIAYA BRANDING " sheetId="1" r:id="rId1"/>
    <sheet name="BIAYA PAJAK" sheetId="3" r:id="rId2"/>
  </sheets>
  <definedNames>
    <definedName name="_xlnm.Print_Area" localSheetId="0">'BIAYA BRANDING '!$B$1:$N$25</definedName>
  </definedNames>
  <calcPr calcId="125725"/>
</workbook>
</file>

<file path=xl/calcChain.xml><?xml version="1.0" encoding="utf-8"?>
<calcChain xmlns="http://schemas.openxmlformats.org/spreadsheetml/2006/main">
  <c r="C12" i="3"/>
  <c r="M32" i="1" s="1"/>
  <c r="E28" l="1"/>
  <c r="D28"/>
  <c r="G27"/>
  <c r="K27" s="1"/>
  <c r="E26"/>
  <c r="D26"/>
  <c r="E25"/>
  <c r="D25"/>
  <c r="G25" l="1"/>
  <c r="I25" s="1"/>
  <c r="G26"/>
  <c r="I26" s="1"/>
  <c r="G28"/>
  <c r="K28" s="1"/>
  <c r="I28"/>
  <c r="I27"/>
  <c r="K25" l="1"/>
  <c r="K26"/>
  <c r="M25" s="1"/>
  <c r="G17" l="1"/>
  <c r="I17" s="1"/>
  <c r="G13"/>
  <c r="I13" s="1"/>
  <c r="G7"/>
  <c r="I7" s="1"/>
  <c r="G6"/>
  <c r="I6" s="1"/>
  <c r="G5"/>
  <c r="I5" s="1"/>
  <c r="G14" l="1"/>
  <c r="I14" s="1"/>
  <c r="G18"/>
  <c r="I18" s="1"/>
  <c r="G9"/>
  <c r="I9" s="1"/>
  <c r="G15"/>
  <c r="I15" s="1"/>
  <c r="G16"/>
  <c r="I16" s="1"/>
  <c r="G20"/>
  <c r="I20" s="1"/>
  <c r="G12"/>
  <c r="I12" s="1"/>
  <c r="G11"/>
  <c r="I11" s="1"/>
  <c r="G8"/>
  <c r="I8" s="1"/>
  <c r="J5" s="1"/>
  <c r="M5" s="1"/>
  <c r="G19"/>
  <c r="I19" s="1"/>
  <c r="G10"/>
  <c r="I10" s="1"/>
  <c r="J17" l="1"/>
  <c r="M17" s="1"/>
  <c r="J9"/>
  <c r="M9" s="1"/>
  <c r="J13"/>
  <c r="M13" s="1"/>
  <c r="M21" l="1"/>
  <c r="M31" s="1"/>
  <c r="M33" s="1"/>
</calcChain>
</file>

<file path=xl/sharedStrings.xml><?xml version="1.0" encoding="utf-8"?>
<sst xmlns="http://schemas.openxmlformats.org/spreadsheetml/2006/main" count="78" uniqueCount="42">
  <si>
    <t>BRANDING PT KARA TANGERANG</t>
  </si>
  <si>
    <t>No Pol</t>
  </si>
  <si>
    <t>Sisi</t>
  </si>
  <si>
    <t>Ukuran</t>
  </si>
  <si>
    <t xml:space="preserve">Jumlah </t>
  </si>
  <si>
    <t>Jumlah</t>
  </si>
  <si>
    <t>Harga Stiker</t>
  </si>
  <si>
    <t>Total Stiker</t>
  </si>
  <si>
    <t>Varnish</t>
  </si>
  <si>
    <t>Ongkos Pasang</t>
  </si>
  <si>
    <t>TOTAL</t>
  </si>
  <si>
    <t>P</t>
  </si>
  <si>
    <t>L</t>
  </si>
  <si>
    <r>
      <t>/Meter</t>
    </r>
    <r>
      <rPr>
        <b/>
        <sz val="11"/>
        <color theme="1"/>
        <rFont val="Calibri"/>
        <family val="2"/>
      </rPr>
      <t>²</t>
    </r>
  </si>
  <si>
    <t>Kiri</t>
  </si>
  <si>
    <t>Kanan</t>
  </si>
  <si>
    <t>Depan</t>
  </si>
  <si>
    <t>Belakang</t>
  </si>
  <si>
    <t>B 9427 KXS</t>
  </si>
  <si>
    <t>kanan</t>
  </si>
  <si>
    <t xml:space="preserve">Depan </t>
  </si>
  <si>
    <t>B 9248 KXS</t>
  </si>
  <si>
    <t xml:space="preserve">Kiri </t>
  </si>
  <si>
    <t>B 9110 VXR</t>
  </si>
  <si>
    <t>B 9382 KCF</t>
  </si>
  <si>
    <t>Plate</t>
  </si>
  <si>
    <t>Bill Up</t>
  </si>
  <si>
    <t>Harga  Stiker</t>
  </si>
  <si>
    <t>Keterangan</t>
  </si>
  <si>
    <t>Permeter</t>
  </si>
  <si>
    <t>B 9001 VEN</t>
  </si>
  <si>
    <t>ESTIMASI BIAYA PAJAK BRANDING 2018/2019</t>
  </si>
  <si>
    <t>NO POLISI</t>
  </si>
  <si>
    <t>ETIMASI BIAYA</t>
  </si>
  <si>
    <t>JENIS MOBIL</t>
  </si>
  <si>
    <t>DUBLE</t>
  </si>
  <si>
    <t>TOTAL BIAYA BRANDING</t>
  </si>
  <si>
    <t>TOTAL BIAYA PAJAK</t>
  </si>
  <si>
    <t>B 9142 VZM</t>
  </si>
  <si>
    <t>`</t>
  </si>
  <si>
    <t>ENGKLE</t>
  </si>
  <si>
    <t>GRAND 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</si>
</sst>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2" borderId="0" xfId="0" applyFont="1" applyFill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2" fontId="6" fillId="2" borderId="17" xfId="0" applyNumberFormat="1" applyFont="1" applyFill="1" applyBorder="1"/>
    <xf numFmtId="0" fontId="6" fillId="0" borderId="17" xfId="0" applyFont="1" applyBorder="1"/>
    <xf numFmtId="43" fontId="6" fillId="0" borderId="17" xfId="0" applyNumberFormat="1" applyFont="1" applyBorder="1"/>
    <xf numFmtId="0" fontId="6" fillId="0" borderId="18" xfId="0" applyFont="1" applyBorder="1"/>
    <xf numFmtId="0" fontId="6" fillId="0" borderId="19" xfId="0" applyFont="1" applyBorder="1"/>
    <xf numFmtId="164" fontId="0" fillId="0" borderId="0" xfId="0" applyNumberFormat="1"/>
    <xf numFmtId="0" fontId="6" fillId="0" borderId="9" xfId="0" applyFont="1" applyBorder="1"/>
    <xf numFmtId="0" fontId="6" fillId="0" borderId="12" xfId="0" applyFont="1" applyBorder="1"/>
    <xf numFmtId="2" fontId="6" fillId="2" borderId="10" xfId="0" applyNumberFormat="1" applyFont="1" applyFill="1" applyBorder="1"/>
    <xf numFmtId="0" fontId="6" fillId="0" borderId="10" xfId="0" applyFont="1" applyBorder="1"/>
    <xf numFmtId="43" fontId="6" fillId="0" borderId="10" xfId="0" applyNumberFormat="1" applyFont="1" applyBorder="1"/>
    <xf numFmtId="0" fontId="6" fillId="0" borderId="2" xfId="0" applyFont="1" applyBorder="1"/>
    <xf numFmtId="0" fontId="6" fillId="0" borderId="5" xfId="0" applyFont="1" applyBorder="1"/>
    <xf numFmtId="2" fontId="6" fillId="2" borderId="19" xfId="0" applyNumberFormat="1" applyFont="1" applyFill="1" applyBorder="1"/>
    <xf numFmtId="2" fontId="6" fillId="2" borderId="9" xfId="0" applyNumberFormat="1" applyFont="1" applyFill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4" fillId="0" borderId="25" xfId="0" applyFont="1" applyFill="1" applyBorder="1" applyAlignment="1">
      <alignment horizontal="center" vertical="center"/>
    </xf>
    <xf numFmtId="43" fontId="6" fillId="0" borderId="17" xfId="1" applyFont="1" applyBorder="1"/>
    <xf numFmtId="2" fontId="6" fillId="0" borderId="17" xfId="0" applyNumberFormat="1" applyFont="1" applyBorder="1"/>
    <xf numFmtId="43" fontId="6" fillId="0" borderId="19" xfId="0" applyNumberFormat="1" applyFont="1" applyBorder="1"/>
    <xf numFmtId="2" fontId="6" fillId="0" borderId="10" xfId="0" applyNumberFormat="1" applyFont="1" applyBorder="1"/>
    <xf numFmtId="164" fontId="6" fillId="0" borderId="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164" fontId="6" fillId="0" borderId="19" xfId="1" applyNumberFormat="1" applyFont="1" applyBorder="1"/>
    <xf numFmtId="164" fontId="6" fillId="0" borderId="17" xfId="1" applyNumberFormat="1" applyFont="1" applyBorder="1"/>
    <xf numFmtId="164" fontId="6" fillId="0" borderId="10" xfId="1" applyNumberFormat="1" applyFont="1" applyBorder="1"/>
    <xf numFmtId="164" fontId="6" fillId="0" borderId="19" xfId="0" applyNumberFormat="1" applyFont="1" applyBorder="1"/>
    <xf numFmtId="164" fontId="6" fillId="0" borderId="17" xfId="0" applyNumberFormat="1" applyFont="1" applyBorder="1"/>
    <xf numFmtId="164" fontId="6" fillId="0" borderId="10" xfId="0" applyNumberFormat="1" applyFont="1" applyBorder="1"/>
    <xf numFmtId="0" fontId="4" fillId="0" borderId="2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0" fontId="7" fillId="0" borderId="19" xfId="0" applyFont="1" applyBorder="1"/>
    <xf numFmtId="0" fontId="0" fillId="0" borderId="19" xfId="0" applyBorder="1"/>
    <xf numFmtId="41" fontId="0" fillId="0" borderId="19" xfId="2" applyFont="1" applyBorder="1"/>
    <xf numFmtId="0" fontId="7" fillId="0" borderId="19" xfId="0" applyFont="1" applyFill="1" applyBorder="1"/>
    <xf numFmtId="41" fontId="7" fillId="0" borderId="19" xfId="0" applyNumberFormat="1" applyFont="1" applyBorder="1"/>
    <xf numFmtId="41" fontId="0" fillId="0" borderId="0" xfId="2" applyFont="1"/>
    <xf numFmtId="0" fontId="8" fillId="0" borderId="0" xfId="0" applyFont="1"/>
    <xf numFmtId="41" fontId="7" fillId="0" borderId="0" xfId="0" applyNumberFormat="1" applyFont="1"/>
    <xf numFmtId="41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showGridLines="0" tabSelected="1" topLeftCell="D1" workbookViewId="0">
      <selection activeCell="L33" sqref="L33"/>
    </sheetView>
  </sheetViews>
  <sheetFormatPr defaultRowHeight="15"/>
  <cols>
    <col min="2" max="2" width="14" customWidth="1"/>
    <col min="3" max="3" width="10.5703125" customWidth="1"/>
    <col min="4" max="5" width="8.85546875" customWidth="1"/>
    <col min="6" max="6" width="7.7109375" customWidth="1"/>
    <col min="7" max="7" width="12" bestFit="1" customWidth="1"/>
    <col min="8" max="8" width="13.140625" customWidth="1"/>
    <col min="9" max="9" width="12.5703125" style="2" customWidth="1"/>
    <col min="10" max="10" width="12.85546875" customWidth="1"/>
    <col min="11" max="11" width="15.140625" customWidth="1"/>
    <col min="12" max="12" width="19.85546875" customWidth="1"/>
    <col min="13" max="13" width="20" customWidth="1"/>
    <col min="14" max="14" width="12.28515625" bestFit="1" customWidth="1"/>
  </cols>
  <sheetData>
    <row r="1" spans="1:13" ht="21">
      <c r="B1" s="1" t="s">
        <v>0</v>
      </c>
    </row>
    <row r="2" spans="1:13" ht="15.75" thickBot="1">
      <c r="D2" s="3"/>
    </row>
    <row r="3" spans="1:13">
      <c r="B3" s="62" t="s">
        <v>1</v>
      </c>
      <c r="C3" s="64" t="s">
        <v>2</v>
      </c>
      <c r="D3" s="66" t="s">
        <v>3</v>
      </c>
      <c r="E3" s="67"/>
      <c r="F3" s="4" t="s">
        <v>4</v>
      </c>
      <c r="G3" s="5" t="s">
        <v>5</v>
      </c>
      <c r="H3" s="4" t="s">
        <v>6</v>
      </c>
      <c r="I3" s="64" t="s">
        <v>7</v>
      </c>
      <c r="J3" s="64" t="s">
        <v>7</v>
      </c>
      <c r="K3" s="70" t="s">
        <v>8</v>
      </c>
      <c r="L3" s="78" t="s">
        <v>9</v>
      </c>
      <c r="M3" s="80" t="s">
        <v>10</v>
      </c>
    </row>
    <row r="4" spans="1:13" ht="15.75" thickBot="1">
      <c r="B4" s="63"/>
      <c r="C4" s="65"/>
      <c r="D4" s="6" t="s">
        <v>11</v>
      </c>
      <c r="E4" s="7" t="s">
        <v>12</v>
      </c>
      <c r="F4" s="8" t="s">
        <v>2</v>
      </c>
      <c r="G4" s="9"/>
      <c r="H4" s="10" t="s">
        <v>13</v>
      </c>
      <c r="I4" s="65"/>
      <c r="J4" s="65"/>
      <c r="K4" s="71"/>
      <c r="L4" s="79"/>
      <c r="M4" s="81"/>
    </row>
    <row r="5" spans="1:13">
      <c r="B5" s="24" t="s">
        <v>18</v>
      </c>
      <c r="C5" s="25" t="s">
        <v>14</v>
      </c>
      <c r="D5" s="13">
        <v>4.5200000000000005</v>
      </c>
      <c r="E5" s="13">
        <v>1.877</v>
      </c>
      <c r="F5" s="14">
        <v>1</v>
      </c>
      <c r="G5" s="15">
        <f t="shared" ref="G5:G20" si="0">D5*E5*F5</f>
        <v>8.4840400000000002</v>
      </c>
      <c r="H5" s="44">
        <v>95000</v>
      </c>
      <c r="I5" s="44">
        <f t="shared" ref="I5:I20" si="1">G5*H5</f>
        <v>805983.8</v>
      </c>
      <c r="J5" s="82">
        <f>SUM(I5:I8)</f>
        <v>2040555.35</v>
      </c>
      <c r="K5" s="82">
        <v>775000</v>
      </c>
      <c r="L5" s="82">
        <v>1200000</v>
      </c>
      <c r="M5" s="82">
        <f>+J5+K5+L5</f>
        <v>4015555.35</v>
      </c>
    </row>
    <row r="6" spans="1:13">
      <c r="B6" s="11"/>
      <c r="C6" s="16" t="s">
        <v>19</v>
      </c>
      <c r="D6" s="13">
        <v>4.5200000000000005</v>
      </c>
      <c r="E6" s="13">
        <v>1.877</v>
      </c>
      <c r="F6" s="17">
        <v>1</v>
      </c>
      <c r="G6" s="15">
        <f t="shared" si="0"/>
        <v>8.4840400000000002</v>
      </c>
      <c r="H6" s="43">
        <v>95000</v>
      </c>
      <c r="I6" s="43">
        <f t="shared" si="1"/>
        <v>805983.8</v>
      </c>
      <c r="J6" s="76"/>
      <c r="K6" s="76"/>
      <c r="L6" s="76"/>
      <c r="M6" s="76"/>
    </row>
    <row r="7" spans="1:13">
      <c r="A7">
        <v>1</v>
      </c>
      <c r="B7" s="11"/>
      <c r="C7" s="16" t="s">
        <v>20</v>
      </c>
      <c r="D7" s="26">
        <v>1.827</v>
      </c>
      <c r="E7" s="26">
        <v>0.8</v>
      </c>
      <c r="F7" s="17">
        <v>1</v>
      </c>
      <c r="G7" s="15">
        <f t="shared" si="0"/>
        <v>1.4616</v>
      </c>
      <c r="H7" s="43">
        <v>95000</v>
      </c>
      <c r="I7" s="43">
        <f t="shared" si="1"/>
        <v>138852</v>
      </c>
      <c r="J7" s="76"/>
      <c r="K7" s="76"/>
      <c r="L7" s="76"/>
      <c r="M7" s="76"/>
    </row>
    <row r="8" spans="1:13" ht="15.75" thickBot="1">
      <c r="B8" s="19"/>
      <c r="C8" s="20" t="s">
        <v>17</v>
      </c>
      <c r="D8" s="27">
        <v>0.90500000000000003</v>
      </c>
      <c r="E8" s="27">
        <v>1.6850000000000001</v>
      </c>
      <c r="F8" s="22">
        <v>2</v>
      </c>
      <c r="G8" s="23">
        <f t="shared" si="0"/>
        <v>3.0498500000000002</v>
      </c>
      <c r="H8" s="45">
        <v>95000</v>
      </c>
      <c r="I8" s="45">
        <f t="shared" si="1"/>
        <v>289735.75</v>
      </c>
      <c r="J8" s="77"/>
      <c r="K8" s="77"/>
      <c r="L8" s="77"/>
      <c r="M8" s="77"/>
    </row>
    <row r="9" spans="1:13">
      <c r="B9" s="24" t="s">
        <v>21</v>
      </c>
      <c r="C9" s="25" t="s">
        <v>22</v>
      </c>
      <c r="D9" s="13">
        <v>4.5200000000000005</v>
      </c>
      <c r="E9" s="13">
        <v>1.877</v>
      </c>
      <c r="F9" s="28">
        <v>1</v>
      </c>
      <c r="G9" s="15">
        <f t="shared" si="0"/>
        <v>8.4840400000000002</v>
      </c>
      <c r="H9" s="44">
        <v>95000</v>
      </c>
      <c r="I9" s="44">
        <f t="shared" si="1"/>
        <v>805983.8</v>
      </c>
      <c r="J9" s="82">
        <f>SUM(I9:I12)</f>
        <v>2040555.35</v>
      </c>
      <c r="K9" s="82">
        <v>775000</v>
      </c>
      <c r="L9" s="82">
        <v>1200000</v>
      </c>
      <c r="M9" s="82">
        <f>+J9+K9+L9</f>
        <v>4015555.35</v>
      </c>
    </row>
    <row r="10" spans="1:13">
      <c r="A10">
        <v>2</v>
      </c>
      <c r="B10" s="11"/>
      <c r="C10" s="16" t="s">
        <v>19</v>
      </c>
      <c r="D10" s="13">
        <v>4.5200000000000005</v>
      </c>
      <c r="E10" s="13">
        <v>1.877</v>
      </c>
      <c r="F10" s="17">
        <v>1</v>
      </c>
      <c r="G10" s="15">
        <f t="shared" si="0"/>
        <v>8.4840400000000002</v>
      </c>
      <c r="H10" s="43">
        <v>95000</v>
      </c>
      <c r="I10" s="43">
        <f t="shared" si="1"/>
        <v>805983.8</v>
      </c>
      <c r="J10" s="76"/>
      <c r="K10" s="76"/>
      <c r="L10" s="76"/>
      <c r="M10" s="76"/>
    </row>
    <row r="11" spans="1:13">
      <c r="B11" s="11"/>
      <c r="C11" s="16" t="s">
        <v>20</v>
      </c>
      <c r="D11" s="13">
        <v>1.827</v>
      </c>
      <c r="E11" s="13">
        <v>0.8</v>
      </c>
      <c r="F11" s="17">
        <v>1</v>
      </c>
      <c r="G11" s="15">
        <f t="shared" si="0"/>
        <v>1.4616</v>
      </c>
      <c r="H11" s="43">
        <v>95000</v>
      </c>
      <c r="I11" s="43">
        <f t="shared" si="1"/>
        <v>138852</v>
      </c>
      <c r="J11" s="76"/>
      <c r="K11" s="76"/>
      <c r="L11" s="76"/>
      <c r="M11" s="76"/>
    </row>
    <row r="12" spans="1:13" ht="15.75" thickBot="1">
      <c r="B12" s="19"/>
      <c r="C12" s="20" t="s">
        <v>17</v>
      </c>
      <c r="D12" s="21">
        <v>0.90500000000000003</v>
      </c>
      <c r="E12" s="21">
        <v>1.6850000000000001</v>
      </c>
      <c r="F12" s="22">
        <v>2</v>
      </c>
      <c r="G12" s="23">
        <f t="shared" si="0"/>
        <v>3.0498500000000002</v>
      </c>
      <c r="H12" s="45">
        <v>95000</v>
      </c>
      <c r="I12" s="45">
        <f t="shared" si="1"/>
        <v>289735.75</v>
      </c>
      <c r="J12" s="77"/>
      <c r="K12" s="77"/>
      <c r="L12" s="77"/>
      <c r="M12" s="77"/>
    </row>
    <row r="13" spans="1:13">
      <c r="B13" s="24" t="s">
        <v>23</v>
      </c>
      <c r="C13" s="25" t="s">
        <v>14</v>
      </c>
      <c r="D13" s="13">
        <v>4.5200000000000005</v>
      </c>
      <c r="E13" s="13">
        <v>1.877</v>
      </c>
      <c r="F13" s="28">
        <v>1</v>
      </c>
      <c r="G13" s="15">
        <f t="shared" si="0"/>
        <v>8.4840400000000002</v>
      </c>
      <c r="H13" s="44">
        <v>95000</v>
      </c>
      <c r="I13" s="44">
        <f t="shared" si="1"/>
        <v>805983.8</v>
      </c>
      <c r="J13" s="82">
        <f>SUM(I13:I16)</f>
        <v>2040555.35</v>
      </c>
      <c r="K13" s="82">
        <v>775000</v>
      </c>
      <c r="L13" s="82">
        <v>1200000</v>
      </c>
      <c r="M13" s="82">
        <f>+J13+K13+L13</f>
        <v>4015555.35</v>
      </c>
    </row>
    <row r="14" spans="1:13">
      <c r="A14">
        <v>3</v>
      </c>
      <c r="B14" s="11"/>
      <c r="C14" s="16" t="s">
        <v>15</v>
      </c>
      <c r="D14" s="13">
        <v>4.5200000000000005</v>
      </c>
      <c r="E14" s="13">
        <v>1.877</v>
      </c>
      <c r="F14" s="17">
        <v>1</v>
      </c>
      <c r="G14" s="15">
        <f t="shared" si="0"/>
        <v>8.4840400000000002</v>
      </c>
      <c r="H14" s="43">
        <v>95000</v>
      </c>
      <c r="I14" s="43">
        <f t="shared" si="1"/>
        <v>805983.8</v>
      </c>
      <c r="J14" s="76"/>
      <c r="K14" s="76"/>
      <c r="L14" s="76"/>
      <c r="M14" s="76"/>
    </row>
    <row r="15" spans="1:13">
      <c r="B15" s="11"/>
      <c r="C15" s="16" t="s">
        <v>20</v>
      </c>
      <c r="D15" s="13">
        <v>1.827</v>
      </c>
      <c r="E15" s="13">
        <v>0.8</v>
      </c>
      <c r="F15" s="17">
        <v>1</v>
      </c>
      <c r="G15" s="15">
        <f t="shared" si="0"/>
        <v>1.4616</v>
      </c>
      <c r="H15" s="43">
        <v>95000</v>
      </c>
      <c r="I15" s="43">
        <f t="shared" si="1"/>
        <v>138852</v>
      </c>
      <c r="J15" s="76"/>
      <c r="K15" s="76"/>
      <c r="L15" s="76"/>
      <c r="M15" s="76"/>
    </row>
    <row r="16" spans="1:13" ht="15.75" thickBot="1">
      <c r="B16" s="19"/>
      <c r="C16" s="20" t="s">
        <v>17</v>
      </c>
      <c r="D16" s="21">
        <v>0.90500000000000003</v>
      </c>
      <c r="E16" s="21">
        <v>1.6850000000000001</v>
      </c>
      <c r="F16" s="22">
        <v>2</v>
      </c>
      <c r="G16" s="23">
        <f t="shared" si="0"/>
        <v>3.0498500000000002</v>
      </c>
      <c r="H16" s="45">
        <v>95000</v>
      </c>
      <c r="I16" s="45">
        <f t="shared" si="1"/>
        <v>289735.75</v>
      </c>
      <c r="J16" s="77"/>
      <c r="K16" s="77"/>
      <c r="L16" s="77"/>
      <c r="M16" s="77"/>
    </row>
    <row r="17" spans="1:14">
      <c r="B17" s="24" t="s">
        <v>24</v>
      </c>
      <c r="C17" s="25" t="s">
        <v>14</v>
      </c>
      <c r="D17" s="13">
        <v>5.3780000000000001</v>
      </c>
      <c r="E17" s="13">
        <v>2.2160000000000002</v>
      </c>
      <c r="F17" s="14">
        <v>1</v>
      </c>
      <c r="G17" s="15">
        <f t="shared" si="0"/>
        <v>11.917648000000002</v>
      </c>
      <c r="H17" s="44">
        <v>95000</v>
      </c>
      <c r="I17" s="44">
        <f t="shared" si="1"/>
        <v>1132176.56</v>
      </c>
      <c r="J17" s="82">
        <f>SUM(I17:I20)</f>
        <v>2831420.66</v>
      </c>
      <c r="K17" s="82">
        <v>775000</v>
      </c>
      <c r="L17" s="82">
        <v>1200000</v>
      </c>
      <c r="M17" s="82">
        <f>+J17+K17+L17</f>
        <v>4806420.66</v>
      </c>
    </row>
    <row r="18" spans="1:14">
      <c r="A18">
        <v>4</v>
      </c>
      <c r="B18" s="11"/>
      <c r="C18" s="16" t="s">
        <v>15</v>
      </c>
      <c r="D18" s="13">
        <v>5.38</v>
      </c>
      <c r="E18" s="13">
        <v>2.2160000000000002</v>
      </c>
      <c r="F18" s="17">
        <v>1</v>
      </c>
      <c r="G18" s="15">
        <f t="shared" si="0"/>
        <v>11.922080000000001</v>
      </c>
      <c r="H18" s="43">
        <v>95000</v>
      </c>
      <c r="I18" s="43">
        <f t="shared" si="1"/>
        <v>1132597.6000000001</v>
      </c>
      <c r="J18" s="76"/>
      <c r="K18" s="76"/>
      <c r="L18" s="76"/>
      <c r="M18" s="76"/>
    </row>
    <row r="19" spans="1:14">
      <c r="B19" s="11"/>
      <c r="C19" s="29" t="s">
        <v>16</v>
      </c>
      <c r="D19" s="13">
        <v>2.12</v>
      </c>
      <c r="E19" s="13">
        <v>0.8</v>
      </c>
      <c r="F19" s="30">
        <v>1</v>
      </c>
      <c r="G19" s="15">
        <f t="shared" si="0"/>
        <v>1.6960000000000002</v>
      </c>
      <c r="H19" s="43">
        <v>95000</v>
      </c>
      <c r="I19" s="43">
        <f t="shared" si="1"/>
        <v>161120.00000000003</v>
      </c>
      <c r="J19" s="76"/>
      <c r="K19" s="76"/>
      <c r="L19" s="76"/>
      <c r="M19" s="76"/>
    </row>
    <row r="20" spans="1:14" ht="15.75" thickBot="1">
      <c r="B20" s="19"/>
      <c r="C20" s="22" t="s">
        <v>17</v>
      </c>
      <c r="D20" s="21">
        <v>1.054</v>
      </c>
      <c r="E20" s="21">
        <v>2.0249999999999999</v>
      </c>
      <c r="F20" s="22">
        <v>2</v>
      </c>
      <c r="G20" s="23">
        <f t="shared" si="0"/>
        <v>4.2686999999999999</v>
      </c>
      <c r="H20" s="45">
        <v>95000</v>
      </c>
      <c r="I20" s="45">
        <f t="shared" si="1"/>
        <v>405526.5</v>
      </c>
      <c r="J20" s="77"/>
      <c r="K20" s="77"/>
      <c r="L20" s="77"/>
      <c r="M20" s="77"/>
    </row>
    <row r="21" spans="1:14">
      <c r="I21"/>
      <c r="M21" s="18">
        <f>M17+M13+M9+M5</f>
        <v>16853086.710000001</v>
      </c>
    </row>
    <row r="22" spans="1:14" ht="15.75" thickBot="1"/>
    <row r="23" spans="1:14">
      <c r="B23" s="62" t="s">
        <v>1</v>
      </c>
      <c r="C23" s="64" t="s">
        <v>2</v>
      </c>
      <c r="D23" s="66" t="s">
        <v>3</v>
      </c>
      <c r="E23" s="67"/>
      <c r="F23" s="4" t="s">
        <v>4</v>
      </c>
      <c r="G23" s="68" t="s">
        <v>5</v>
      </c>
      <c r="H23" s="4" t="s">
        <v>27</v>
      </c>
      <c r="I23" s="68" t="s">
        <v>7</v>
      </c>
      <c r="J23" s="70" t="s">
        <v>8</v>
      </c>
      <c r="K23" s="72" t="s">
        <v>9</v>
      </c>
      <c r="L23" s="73"/>
      <c r="M23" s="42" t="s">
        <v>10</v>
      </c>
      <c r="N23" s="74" t="s">
        <v>28</v>
      </c>
    </row>
    <row r="24" spans="1:14" ht="15.75" thickBot="1">
      <c r="B24" s="63"/>
      <c r="C24" s="65"/>
      <c r="D24" s="6" t="s">
        <v>11</v>
      </c>
      <c r="E24" s="7" t="s">
        <v>12</v>
      </c>
      <c r="F24" s="8" t="s">
        <v>2</v>
      </c>
      <c r="G24" s="69"/>
      <c r="H24" s="8" t="s">
        <v>29</v>
      </c>
      <c r="I24" s="69"/>
      <c r="J24" s="71"/>
      <c r="K24" s="50" t="s">
        <v>25</v>
      </c>
      <c r="L24" s="49"/>
      <c r="M24" s="31" t="s">
        <v>25</v>
      </c>
      <c r="N24" s="75"/>
    </row>
    <row r="25" spans="1:14">
      <c r="B25" s="11"/>
      <c r="C25" s="12" t="s">
        <v>14</v>
      </c>
      <c r="D25" s="32">
        <f>9.6+0.2</f>
        <v>9.7999999999999989</v>
      </c>
      <c r="E25" s="33">
        <f>3.43+0.2</f>
        <v>3.6300000000000003</v>
      </c>
      <c r="F25" s="14">
        <v>1</v>
      </c>
      <c r="G25" s="15">
        <f>+D25*E25*F25</f>
        <v>35.573999999999998</v>
      </c>
      <c r="H25" s="47">
        <v>95000</v>
      </c>
      <c r="I25" s="44">
        <f>G25*H25</f>
        <v>3379530</v>
      </c>
      <c r="J25" s="36">
        <v>1200000</v>
      </c>
      <c r="K25" s="37">
        <f>400000*G25</f>
        <v>14229600</v>
      </c>
      <c r="L25" s="38"/>
      <c r="M25" s="36">
        <f>+I25+I26+I28+J25+K25+K26+K28</f>
        <v>39665955</v>
      </c>
      <c r="N25" s="76" t="s">
        <v>26</v>
      </c>
    </row>
    <row r="26" spans="1:14">
      <c r="B26" s="11" t="s">
        <v>30</v>
      </c>
      <c r="C26" s="16" t="s">
        <v>15</v>
      </c>
      <c r="D26" s="32">
        <f>9.6+0.2</f>
        <v>9.7999999999999989</v>
      </c>
      <c r="E26" s="33">
        <f>3.43+0.2</f>
        <v>3.6300000000000003</v>
      </c>
      <c r="F26" s="17">
        <v>1</v>
      </c>
      <c r="G26" s="15">
        <f>+D26*E26*F26</f>
        <v>35.573999999999998</v>
      </c>
      <c r="H26" s="46">
        <v>95000</v>
      </c>
      <c r="I26" s="43">
        <f t="shared" ref="I26:I28" si="2">G26*H26</f>
        <v>3379530</v>
      </c>
      <c r="J26" s="39"/>
      <c r="K26" s="37">
        <f t="shared" ref="K26:K28" si="3">400000*G26</f>
        <v>14229600</v>
      </c>
      <c r="L26" s="38"/>
      <c r="M26" s="39"/>
      <c r="N26" s="76"/>
    </row>
    <row r="27" spans="1:14">
      <c r="A27">
        <v>5</v>
      </c>
      <c r="B27" s="11"/>
      <c r="C27" s="16" t="s">
        <v>16</v>
      </c>
      <c r="D27" s="17"/>
      <c r="E27" s="17"/>
      <c r="F27" s="17"/>
      <c r="G27" s="34">
        <f t="shared" ref="G27" si="4">D27*F27*F27</f>
        <v>0</v>
      </c>
      <c r="H27" s="46">
        <v>0</v>
      </c>
      <c r="I27" s="43">
        <f t="shared" si="2"/>
        <v>0</v>
      </c>
      <c r="J27" s="39"/>
      <c r="K27" s="37">
        <f t="shared" si="3"/>
        <v>0</v>
      </c>
      <c r="L27" s="38"/>
      <c r="M27" s="39"/>
      <c r="N27" s="76"/>
    </row>
    <row r="28" spans="1:14" ht="15.75" thickBot="1">
      <c r="B28" s="19"/>
      <c r="C28" s="20" t="s">
        <v>17</v>
      </c>
      <c r="D28" s="35">
        <f>1.15+0.2</f>
        <v>1.3499999999999999</v>
      </c>
      <c r="E28" s="35">
        <f>2.23+0.2</f>
        <v>2.4300000000000002</v>
      </c>
      <c r="F28" s="22">
        <v>2</v>
      </c>
      <c r="G28" s="23">
        <f>+D28*E28*F28</f>
        <v>6.5609999999999999</v>
      </c>
      <c r="H28" s="48">
        <v>95000</v>
      </c>
      <c r="I28" s="45">
        <f t="shared" si="2"/>
        <v>623295</v>
      </c>
      <c r="J28" s="40"/>
      <c r="K28" s="41">
        <f t="shared" si="3"/>
        <v>2624400</v>
      </c>
      <c r="L28" s="38"/>
      <c r="M28" s="40"/>
      <c r="N28" s="77"/>
    </row>
    <row r="29" spans="1:14">
      <c r="H29" s="18"/>
    </row>
    <row r="30" spans="1:14">
      <c r="M30" s="18">
        <v>39665955</v>
      </c>
    </row>
    <row r="31" spans="1:14">
      <c r="L31" s="59" t="s">
        <v>36</v>
      </c>
      <c r="M31" s="52">
        <f>M30+M21</f>
        <v>56519041.710000001</v>
      </c>
    </row>
    <row r="32" spans="1:14">
      <c r="L32" s="51" t="s">
        <v>37</v>
      </c>
      <c r="M32" s="58">
        <f>'BIAYA PAJAK'!C12</f>
        <v>12500000</v>
      </c>
    </row>
    <row r="33" spans="12:13">
      <c r="L33" s="51" t="s">
        <v>41</v>
      </c>
      <c r="M33" s="60">
        <f>M32+M31</f>
        <v>69019041.710000008</v>
      </c>
    </row>
  </sheetData>
  <mergeCells count="33">
    <mergeCell ref="J17:J20"/>
    <mergeCell ref="K17:K20"/>
    <mergeCell ref="L17:L20"/>
    <mergeCell ref="M17:M20"/>
    <mergeCell ref="J5:J8"/>
    <mergeCell ref="K5:K8"/>
    <mergeCell ref="L5:L8"/>
    <mergeCell ref="M5:M8"/>
    <mergeCell ref="J13:J16"/>
    <mergeCell ref="K13:K16"/>
    <mergeCell ref="L13:L16"/>
    <mergeCell ref="M13:M16"/>
    <mergeCell ref="J23:J24"/>
    <mergeCell ref="K23:L23"/>
    <mergeCell ref="N23:N24"/>
    <mergeCell ref="N25:N28"/>
    <mergeCell ref="B3:B4"/>
    <mergeCell ref="C3:C4"/>
    <mergeCell ref="D3:E3"/>
    <mergeCell ref="I3:I4"/>
    <mergeCell ref="K3:K4"/>
    <mergeCell ref="L3:L4"/>
    <mergeCell ref="M3:M4"/>
    <mergeCell ref="J3:J4"/>
    <mergeCell ref="J9:J12"/>
    <mergeCell ref="K9:K12"/>
    <mergeCell ref="L9:L12"/>
    <mergeCell ref="M9:M12"/>
    <mergeCell ref="B23:B24"/>
    <mergeCell ref="C23:C24"/>
    <mergeCell ref="D23:E23"/>
    <mergeCell ref="G23:G24"/>
    <mergeCell ref="I23:I24"/>
  </mergeCells>
  <pageMargins left="0.7" right="0.7" top="0.25" bottom="0.2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D15"/>
  <sheetViews>
    <sheetView workbookViewId="0">
      <selection activeCell="B17" sqref="B17"/>
    </sheetView>
  </sheetViews>
  <sheetFormatPr defaultRowHeight="15"/>
  <cols>
    <col min="2" max="2" width="14.5703125" customWidth="1"/>
    <col min="3" max="3" width="16.42578125" customWidth="1"/>
    <col min="4" max="4" width="18.42578125" customWidth="1"/>
  </cols>
  <sheetData>
    <row r="5" spans="1:4">
      <c r="B5" s="51" t="s">
        <v>31</v>
      </c>
    </row>
    <row r="6" spans="1:4">
      <c r="B6" s="53" t="s">
        <v>32</v>
      </c>
      <c r="C6" s="53" t="s">
        <v>33</v>
      </c>
      <c r="D6" s="53" t="s">
        <v>34</v>
      </c>
    </row>
    <row r="7" spans="1:4">
      <c r="A7">
        <v>1</v>
      </c>
      <c r="B7" s="54" t="s">
        <v>18</v>
      </c>
      <c r="C7" s="55">
        <v>2500000</v>
      </c>
      <c r="D7" s="54" t="s">
        <v>40</v>
      </c>
    </row>
    <row r="8" spans="1:4">
      <c r="A8">
        <v>2</v>
      </c>
      <c r="B8" s="54" t="s">
        <v>21</v>
      </c>
      <c r="C8" s="55">
        <v>2500000</v>
      </c>
      <c r="D8" s="54" t="s">
        <v>40</v>
      </c>
    </row>
    <row r="9" spans="1:4">
      <c r="A9">
        <v>3</v>
      </c>
      <c r="B9" s="54" t="s">
        <v>23</v>
      </c>
      <c r="C9" s="55">
        <v>2500000</v>
      </c>
      <c r="D9" s="54" t="s">
        <v>40</v>
      </c>
    </row>
    <row r="10" spans="1:4">
      <c r="A10">
        <v>4</v>
      </c>
      <c r="B10" s="54" t="s">
        <v>24</v>
      </c>
      <c r="C10" s="55">
        <v>2500000</v>
      </c>
      <c r="D10" s="54" t="s">
        <v>35</v>
      </c>
    </row>
    <row r="11" spans="1:4">
      <c r="A11">
        <v>5</v>
      </c>
      <c r="B11" s="54" t="s">
        <v>38</v>
      </c>
      <c r="C11" s="55">
        <v>2500000</v>
      </c>
      <c r="D11" s="54" t="s">
        <v>40</v>
      </c>
    </row>
    <row r="12" spans="1:4">
      <c r="B12" s="56" t="s">
        <v>10</v>
      </c>
      <c r="C12" s="57">
        <f>SUM(C7:C11)</f>
        <v>12500000</v>
      </c>
      <c r="D12" s="53"/>
    </row>
    <row r="13" spans="1:4">
      <c r="C13" s="61"/>
    </row>
    <row r="15" spans="1:4">
      <c r="D15" t="s">
        <v>39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BIAYA BRANDING </vt:lpstr>
      <vt:lpstr>BIAYA PAJAK</vt:lpstr>
      <vt:lpstr>'BIAYA BRANDING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user</cp:lastModifiedBy>
  <cp:lastPrinted>2018-07-23T04:05:42Z</cp:lastPrinted>
  <dcterms:created xsi:type="dcterms:W3CDTF">2018-07-20T09:07:50Z</dcterms:created>
  <dcterms:modified xsi:type="dcterms:W3CDTF">2018-07-26T23:30:48Z</dcterms:modified>
</cp:coreProperties>
</file>