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Promo Mailer Juli'18" sheetId="5" r:id="rId1"/>
    <sheet name="Lampiran" sheetId="6" r:id="rId2"/>
    <sheet name="Sheet1" sheetId="7" r:id="rId3"/>
  </sheets>
  <definedNames>
    <definedName name="_xlnm.Print_Area" localSheetId="1">Lampiran!#REF!</definedName>
    <definedName name="_xlnm.Print_Area" localSheetId="0">'Promo Mailer Juli''18'!$A$2:$E$15</definedName>
  </definedNames>
  <calcPr calcId="124519"/>
</workbook>
</file>

<file path=xl/calcChain.xml><?xml version="1.0" encoding="utf-8"?>
<calcChain xmlns="http://schemas.openxmlformats.org/spreadsheetml/2006/main">
  <c r="H24" i="6"/>
  <c r="H23"/>
  <c r="H22"/>
  <c r="H25"/>
  <c r="E25"/>
  <c r="I19"/>
  <c r="I16"/>
  <c r="I22"/>
  <c r="I25" s="1"/>
  <c r="H21"/>
  <c r="H20"/>
  <c r="H19"/>
  <c r="H18"/>
  <c r="H17"/>
  <c r="H16"/>
  <c r="G15"/>
  <c r="H15" s="1"/>
  <c r="H14"/>
  <c r="G14"/>
  <c r="G16"/>
  <c r="G17"/>
  <c r="G18"/>
  <c r="G19"/>
  <c r="G20"/>
  <c r="G21"/>
  <c r="G22"/>
  <c r="G23"/>
  <c r="G24"/>
  <c r="G13"/>
  <c r="I13" l="1"/>
  <c r="I12" l="1"/>
  <c r="H12"/>
  <c r="H11"/>
  <c r="I11" s="1"/>
  <c r="G9"/>
  <c r="H9" s="1"/>
  <c r="G7"/>
  <c r="H7" s="1"/>
  <c r="H13"/>
  <c r="G6" l="1"/>
  <c r="H6" s="1"/>
  <c r="I6" s="1"/>
  <c r="G8" l="1"/>
  <c r="H8" s="1"/>
  <c r="I8" l="1"/>
  <c r="G10"/>
  <c r="H10" s="1"/>
  <c r="G5"/>
  <c r="H5" s="1"/>
  <c r="I5" s="1"/>
  <c r="E16" i="5"/>
</calcChain>
</file>

<file path=xl/sharedStrings.xml><?xml version="1.0" encoding="utf-8"?>
<sst xmlns="http://schemas.openxmlformats.org/spreadsheetml/2006/main" count="118" uniqueCount="88">
  <si>
    <t>NO</t>
  </si>
  <si>
    <t>JENIS KEGIATAN</t>
  </si>
  <si>
    <t>JML POS/DANA/SAMPLE/DLL</t>
  </si>
  <si>
    <t>JENIS/ITEM</t>
  </si>
  <si>
    <t>TGL PELAKSANAAN</t>
  </si>
  <si>
    <t>L P A P</t>
  </si>
  <si>
    <t>ESTIMASI BIAYA</t>
  </si>
  <si>
    <t>ACCOUNT</t>
  </si>
  <si>
    <t>APA</t>
  </si>
  <si>
    <t>PERIODE</t>
  </si>
  <si>
    <t>MEKANISME</t>
  </si>
  <si>
    <t xml:space="preserve">MAILER </t>
  </si>
  <si>
    <t>TARGET QTY (pcs)</t>
  </si>
  <si>
    <t>ESTIMASI CLAIM</t>
  </si>
  <si>
    <t>TOTAL</t>
  </si>
  <si>
    <t>ALFAMART</t>
  </si>
  <si>
    <t>LSI</t>
  </si>
  <si>
    <t xml:space="preserve">AVG SALES </t>
  </si>
  <si>
    <t>ALFAMIDI</t>
  </si>
  <si>
    <t>Estimasi klaim Promo</t>
  </si>
  <si>
    <t xml:space="preserve">Total Biaya Mailer </t>
  </si>
  <si>
    <t>PROMO MAILER KARA SANTAN</t>
  </si>
  <si>
    <t>16 - 30 APR 2018</t>
  </si>
  <si>
    <t>Potongan Rp. 700 /pcs Kara Santan 200 ml (10,500==&gt;9,500)</t>
  </si>
  <si>
    <t>Potongan Rp. 500 /pcs Sun Kara 200 ml (9,500 ==&gt;8,800 /pcs)</t>
  </si>
  <si>
    <t>PROMO MAILER KARA NDC</t>
  </si>
  <si>
    <t>Potongan Rp. 700 /pcs Kara Sari Kelapa SP 360 mll (7.500 ==&gt;6.900)</t>
  </si>
  <si>
    <t>Potongan Rp. 1.000 /pcs Kara Sari Kelapa Plain 1 kgl (16,900 ==&gt;15,900)</t>
  </si>
  <si>
    <t>Potongan Rp. 700 /pcs Kara Santan 200 ml (8,299==&gt;7,800)</t>
  </si>
  <si>
    <t xml:space="preserve">05-11 APR 2018 </t>
  </si>
  <si>
    <t>Potongan Rp. 700 /pcs Kara Sari Kelapa Cup 220 mll (4.500 ==&gt;4.000)</t>
  </si>
  <si>
    <t>IDM</t>
  </si>
  <si>
    <t>Sun Kara TCA 65 ml</t>
  </si>
  <si>
    <t>Potongan Rp. 300 /pcs Sun Kara TCA 65 ml (3,299==&gt;2,890)</t>
  </si>
  <si>
    <t>PROMO INSTORE  KARA SANTAN</t>
  </si>
  <si>
    <t>Promo Instore Kara Santan di ALFAMART</t>
  </si>
  <si>
    <t>Total Biaya Promo Juni 2018</t>
  </si>
  <si>
    <t>Potongan Rp. 500 /2pcs Sun Kara TCA 65 ml (6,600 ==&gt;5,900 /2pcs)</t>
  </si>
  <si>
    <t>PROMO JSM  KARA NDC</t>
  </si>
  <si>
    <t>PROMO Instore KARA SANTAN</t>
  </si>
  <si>
    <t>Potongan Rp. 700 /pcs Kara Santan 200 ml (9,299==&gt;8,590)</t>
  </si>
  <si>
    <t>Promo JSM Kara NDC di ALFAMART</t>
  </si>
  <si>
    <t>REKAP PROMO MAILER Juli 2018</t>
  </si>
  <si>
    <t>16 - 31 AUG 2018</t>
  </si>
  <si>
    <t>Beli 3 pcs Sun Kara TCA 65 ml Gratis 1 pcs Sun Kara Powder 20 gr</t>
  </si>
  <si>
    <t>PROMO Mailer KARA SANTAN</t>
  </si>
  <si>
    <t>Potongan Rp. 600 /pcs Sun Kara 200 ml (10,200 ==&gt;9,600 /pcs)</t>
  </si>
  <si>
    <t>16-31 Aug 2018</t>
  </si>
  <si>
    <t>16-22 Aug 2018</t>
  </si>
  <si>
    <t xml:space="preserve">Potongan Rp. 400 /pcs, Kara NDC Cup 220 ml </t>
  </si>
  <si>
    <t xml:space="preserve">Potongan Rp. 400 /pcs, Kara NDC SP 360 ml </t>
  </si>
  <si>
    <t>Potongan Rp. 1,000 /pcs, Kara NDC Bag Plain 1 kg</t>
  </si>
  <si>
    <t>22 - 28 AUG 2018</t>
  </si>
  <si>
    <t>Potongan Rp. 600 /pcs Sun Kara 200 ml (9,800 ==&gt;9,100 /pcs)</t>
  </si>
  <si>
    <t>IDG</t>
  </si>
  <si>
    <t>SUPPORT ANIVERSARY IDG 2018</t>
  </si>
  <si>
    <t>10 - 23 AUG 2018</t>
  </si>
  <si>
    <t>Potongan Rp. 500 /pcs Kara NDC 1,000 ml (11,500 ==&gt;11,000 /pcs)</t>
  </si>
  <si>
    <t>26 Juli - 1 Aug 2018</t>
  </si>
  <si>
    <t>Potongan Rp. 600 /pcs Sun Kara Santan 200 ml (8,299==&gt;7,890)</t>
  </si>
  <si>
    <t>Potongan Rp. 200 /pcs Sun Kara Powder 20 gr (2,090==&gt;1,890)</t>
  </si>
  <si>
    <t>02-08 Aug 2018</t>
  </si>
  <si>
    <t>16 - 31 Aug 2018</t>
  </si>
  <si>
    <t>Estimasi Claim Promo Rp. 149,759,280</t>
  </si>
  <si>
    <t>Mailer Kara Santan di ALFAMIDI</t>
  </si>
  <si>
    <t>Sun Kara TCA 65 ml &amp; Sun Kara Santan 200 ml</t>
  </si>
  <si>
    <t>Biaya Mailer Rp. 65,000,000 + Estimasi Claim Promo Rp. 11,906,400 = Rp. 76,906,400</t>
  </si>
  <si>
    <t>16 - 22 Aug 2018</t>
  </si>
  <si>
    <t>Kara NDC Cup 220 ml, Kara NDC SP 360 ml, Kara NDC Plain 1 kg</t>
  </si>
  <si>
    <t>Estimasi Claim Promo Rp. 8,737,080</t>
  </si>
  <si>
    <t>22 - 28 Aug 2018</t>
  </si>
  <si>
    <t>Mailer Kara Santan di IDM</t>
  </si>
  <si>
    <t>Sun Kara Santan 200 ml</t>
  </si>
  <si>
    <t>Biaya Mailer Rp. 75,000,000 + Estimasi Claim Promo Rp. 21,673,800 = Rp. 96,673,800</t>
  </si>
  <si>
    <t>10 - 23 Aug 2018</t>
  </si>
  <si>
    <t>Support Aniversary IDG</t>
  </si>
  <si>
    <t>Kara NDC Plain 1 kg</t>
  </si>
  <si>
    <t>Estimasi Claim Promo Rp. 28,061,500</t>
  </si>
  <si>
    <t>26 Juli - 01 Aug 2018</t>
  </si>
  <si>
    <t>Mailer Kara Santan di LSI</t>
  </si>
  <si>
    <t>02 - 08 Aug 2018</t>
  </si>
  <si>
    <t>Promo Instore SANTAN di LSI</t>
  </si>
  <si>
    <t>Sun Kara TCA 65 ml &amp; Sun Kara Santan 200 ml, Sun Kara Powder 20 gr</t>
  </si>
  <si>
    <t>Sun Kara TCA 65 ml &amp; Sun Kara Santan 200 ml, Kara Santan 200 ml</t>
  </si>
  <si>
    <t>23-29 Aug 2018</t>
  </si>
  <si>
    <t>23 - 29 Aug 2018</t>
  </si>
  <si>
    <t>Estimasi Claim Promo Rp. 6,132,600</t>
  </si>
  <si>
    <t>Biaya Mailer Rp. 35,000,000 + Estimasi Claim Promo Rp. 10,700,250 = Rp. 45,700,250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</si>
</sst>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164" fontId="0" fillId="0" borderId="0" xfId="0" applyNumberFormat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3" xfId="1" applyNumberFormat="1" applyFont="1" applyBorder="1" applyAlignment="1">
      <alignment vertical="center"/>
    </xf>
    <xf numFmtId="0" fontId="3" fillId="0" borderId="8" xfId="0" applyFont="1" applyBorder="1"/>
    <xf numFmtId="0" fontId="3" fillId="0" borderId="10" xfId="0" applyFont="1" applyBorder="1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/>
    <xf numFmtId="0" fontId="3" fillId="0" borderId="3" xfId="0" applyFont="1" applyBorder="1" applyAlignment="1">
      <alignment vertical="center"/>
    </xf>
    <xf numFmtId="0" fontId="3" fillId="2" borderId="8" xfId="0" applyFont="1" applyFill="1" applyBorder="1"/>
    <xf numFmtId="0" fontId="3" fillId="2" borderId="14" xfId="0" applyFont="1" applyFill="1" applyBorder="1"/>
    <xf numFmtId="0" fontId="3" fillId="2" borderId="9" xfId="0" applyFont="1" applyFill="1" applyBorder="1"/>
    <xf numFmtId="164" fontId="5" fillId="0" borderId="0" xfId="0" applyNumberFormat="1" applyFont="1"/>
    <xf numFmtId="0" fontId="3" fillId="2" borderId="3" xfId="0" applyFont="1" applyFill="1" applyBorder="1" applyAlignment="1">
      <alignment horizontal="center" vertical="center"/>
    </xf>
    <xf numFmtId="164" fontId="3" fillId="2" borderId="8" xfId="0" applyNumberFormat="1" applyFont="1" applyFill="1" applyBorder="1"/>
    <xf numFmtId="164" fontId="3" fillId="2" borderId="9" xfId="0" applyNumberFormat="1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" fontId="3" fillId="0" borderId="2" xfId="0" applyNumberFormat="1" applyFont="1" applyBorder="1"/>
    <xf numFmtId="0" fontId="3" fillId="0" borderId="1" xfId="0" applyFont="1" applyBorder="1"/>
    <xf numFmtId="0" fontId="3" fillId="0" borderId="6" xfId="0" applyFont="1" applyFill="1" applyBorder="1"/>
    <xf numFmtId="164" fontId="3" fillId="0" borderId="0" xfId="1" applyNumberFormat="1" applyFont="1" applyAlignment="1">
      <alignment horizontal="left"/>
    </xf>
    <xf numFmtId="164" fontId="3" fillId="0" borderId="0" xfId="0" applyNumberFormat="1" applyFont="1"/>
    <xf numFmtId="164" fontId="3" fillId="2" borderId="9" xfId="1" applyNumberFormat="1" applyFont="1" applyFill="1" applyBorder="1" applyAlignment="1">
      <alignment horizontal="center" vertical="center"/>
    </xf>
    <xf numFmtId="0" fontId="3" fillId="0" borderId="0" xfId="0" applyFont="1" applyBorder="1"/>
    <xf numFmtId="164" fontId="3" fillId="2" borderId="8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vertical="center"/>
    </xf>
    <xf numFmtId="164" fontId="3" fillId="2" borderId="15" xfId="0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164" fontId="3" fillId="0" borderId="11" xfId="1" applyNumberFormat="1" applyFont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0" borderId="8" xfId="1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164" fontId="3" fillId="2" borderId="14" xfId="1" applyNumberFormat="1" applyFont="1" applyFill="1" applyBorder="1" applyAlignment="1">
      <alignment horizontal="center" vertical="center"/>
    </xf>
    <xf numFmtId="164" fontId="3" fillId="0" borderId="14" xfId="1" applyNumberFormat="1" applyFont="1" applyBorder="1" applyAlignment="1">
      <alignment vertical="center"/>
    </xf>
    <xf numFmtId="164" fontId="3" fillId="2" borderId="14" xfId="1" applyNumberFormat="1" applyFont="1" applyFill="1" applyBorder="1" applyAlignment="1">
      <alignment horizontal="center" vertical="center"/>
    </xf>
    <xf numFmtId="164" fontId="3" fillId="2" borderId="14" xfId="0" applyNumberFormat="1" applyFont="1" applyFill="1" applyBorder="1"/>
    <xf numFmtId="0" fontId="3" fillId="0" borderId="9" xfId="0" applyFont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vertical="center"/>
    </xf>
    <xf numFmtId="164" fontId="3" fillId="2" borderId="14" xfId="1" applyNumberFormat="1" applyFont="1" applyFill="1" applyBorder="1" applyAlignment="1">
      <alignment vertical="center"/>
    </xf>
    <xf numFmtId="164" fontId="3" fillId="2" borderId="9" xfId="1" applyNumberFormat="1" applyFont="1" applyFill="1" applyBorder="1" applyAlignment="1">
      <alignment vertical="center"/>
    </xf>
    <xf numFmtId="0" fontId="3" fillId="2" borderId="5" xfId="0" applyFont="1" applyFill="1" applyBorder="1"/>
    <xf numFmtId="164" fontId="3" fillId="2" borderId="5" xfId="0" applyNumberFormat="1" applyFont="1" applyFill="1" applyBorder="1"/>
    <xf numFmtId="164" fontId="3" fillId="2" borderId="5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0" fontId="3" fillId="2" borderId="15" xfId="0" applyFont="1" applyFill="1" applyBorder="1"/>
    <xf numFmtId="164" fontId="3" fillId="2" borderId="15" xfId="1" applyNumberFormat="1" applyFont="1" applyFill="1" applyBorder="1" applyAlignment="1">
      <alignment horizontal="center" vertical="center"/>
    </xf>
    <xf numFmtId="164" fontId="3" fillId="2" borderId="15" xfId="1" applyNumberFormat="1" applyFont="1" applyFill="1" applyBorder="1" applyAlignment="1">
      <alignment vertical="center"/>
    </xf>
    <xf numFmtId="164" fontId="3" fillId="2" borderId="10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17"/>
  <sheetViews>
    <sheetView tabSelected="1" topLeftCell="D1" workbookViewId="0">
      <selection activeCell="E21" sqref="E21"/>
    </sheetView>
  </sheetViews>
  <sheetFormatPr defaultRowHeight="14.25"/>
  <cols>
    <col min="1" max="1" width="4" style="20" bestFit="1" customWidth="1"/>
    <col min="2" max="2" width="21.140625" style="20" bestFit="1" customWidth="1"/>
    <col min="3" max="3" width="45.5703125" style="20" bestFit="1" customWidth="1"/>
    <col min="4" max="4" width="71.85546875" style="20" bestFit="1" customWidth="1"/>
    <col min="5" max="5" width="87.7109375" style="20" bestFit="1" customWidth="1"/>
    <col min="6" max="16384" width="9.140625" style="20"/>
  </cols>
  <sheetData>
    <row r="2" spans="1:5">
      <c r="A2" s="39" t="s">
        <v>42</v>
      </c>
      <c r="B2" s="39"/>
      <c r="C2" s="39"/>
    </row>
    <row r="4" spans="1:5" ht="28.5">
      <c r="A4" s="21" t="s">
        <v>0</v>
      </c>
      <c r="B4" s="22" t="s">
        <v>4</v>
      </c>
      <c r="C4" s="21" t="s">
        <v>1</v>
      </c>
      <c r="D4" s="23" t="s">
        <v>3</v>
      </c>
      <c r="E4" s="21" t="s">
        <v>2</v>
      </c>
    </row>
    <row r="5" spans="1:5">
      <c r="A5" s="34">
        <v>1</v>
      </c>
      <c r="B5" s="24" t="s">
        <v>62</v>
      </c>
      <c r="C5" s="25" t="s">
        <v>35</v>
      </c>
      <c r="D5" s="25" t="s">
        <v>32</v>
      </c>
      <c r="E5" s="25" t="s">
        <v>63</v>
      </c>
    </row>
    <row r="6" spans="1:5">
      <c r="A6" s="34">
        <v>2</v>
      </c>
      <c r="B6" s="24" t="s">
        <v>62</v>
      </c>
      <c r="C6" s="25" t="s">
        <v>64</v>
      </c>
      <c r="D6" s="25" t="s">
        <v>65</v>
      </c>
      <c r="E6" s="25" t="s">
        <v>66</v>
      </c>
    </row>
    <row r="7" spans="1:5">
      <c r="A7" s="34">
        <v>3</v>
      </c>
      <c r="B7" s="24" t="s">
        <v>67</v>
      </c>
      <c r="C7" s="25" t="s">
        <v>41</v>
      </c>
      <c r="D7" s="25" t="s">
        <v>68</v>
      </c>
      <c r="E7" s="25" t="s">
        <v>69</v>
      </c>
    </row>
    <row r="8" spans="1:5">
      <c r="A8" s="34">
        <v>4</v>
      </c>
      <c r="B8" s="24" t="s">
        <v>70</v>
      </c>
      <c r="C8" s="25" t="s">
        <v>71</v>
      </c>
      <c r="D8" s="25" t="s">
        <v>72</v>
      </c>
      <c r="E8" s="25" t="s">
        <v>73</v>
      </c>
    </row>
    <row r="9" spans="1:5">
      <c r="A9" s="34">
        <v>5</v>
      </c>
      <c r="B9" s="24" t="s">
        <v>74</v>
      </c>
      <c r="C9" s="25" t="s">
        <v>75</v>
      </c>
      <c r="D9" s="25" t="s">
        <v>76</v>
      </c>
      <c r="E9" s="25" t="s">
        <v>77</v>
      </c>
    </row>
    <row r="10" spans="1:5">
      <c r="A10" s="34">
        <v>6</v>
      </c>
      <c r="B10" s="24" t="s">
        <v>78</v>
      </c>
      <c r="C10" s="25" t="s">
        <v>81</v>
      </c>
      <c r="D10" s="25" t="s">
        <v>82</v>
      </c>
      <c r="E10" s="25" t="s">
        <v>86</v>
      </c>
    </row>
    <row r="11" spans="1:5">
      <c r="A11" s="34">
        <v>7</v>
      </c>
      <c r="B11" s="24" t="s">
        <v>80</v>
      </c>
      <c r="C11" s="25" t="s">
        <v>79</v>
      </c>
      <c r="D11" s="25" t="s">
        <v>83</v>
      </c>
      <c r="E11" s="25" t="s">
        <v>87</v>
      </c>
    </row>
    <row r="12" spans="1:5">
      <c r="A12" s="34">
        <v>8</v>
      </c>
      <c r="B12" s="24" t="s">
        <v>67</v>
      </c>
      <c r="C12" s="25" t="s">
        <v>79</v>
      </c>
      <c r="D12" s="25" t="s">
        <v>83</v>
      </c>
      <c r="E12" s="25" t="s">
        <v>87</v>
      </c>
    </row>
    <row r="13" spans="1:5">
      <c r="A13" s="34">
        <v>9</v>
      </c>
      <c r="B13" s="24" t="s">
        <v>85</v>
      </c>
      <c r="C13" s="25" t="s">
        <v>81</v>
      </c>
      <c r="D13" s="25" t="s">
        <v>82</v>
      </c>
      <c r="E13" s="25" t="s">
        <v>86</v>
      </c>
    </row>
    <row r="14" spans="1:5">
      <c r="D14" s="26" t="s">
        <v>20</v>
      </c>
      <c r="E14" s="27">
        <v>220000000</v>
      </c>
    </row>
    <row r="15" spans="1:5">
      <c r="D15" s="26" t="s">
        <v>19</v>
      </c>
      <c r="E15" s="28">
        <v>243803560.00000003</v>
      </c>
    </row>
    <row r="16" spans="1:5">
      <c r="D16" s="26" t="s">
        <v>36</v>
      </c>
      <c r="E16" s="28">
        <f>SUM(E14:E15)</f>
        <v>463803560</v>
      </c>
    </row>
    <row r="17" spans="3:3">
      <c r="C17" s="30"/>
    </row>
  </sheetData>
  <mergeCells count="1">
    <mergeCell ref="A2:C2"/>
  </mergeCells>
  <pageMargins left="0.26" right="0.1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5"/>
  <sheetViews>
    <sheetView workbookViewId="0">
      <pane xSplit="2" ySplit="4" topLeftCell="E5" activePane="bottomRight" state="frozen"/>
      <selection pane="topRight" activeCell="C1" sqref="C1"/>
      <selection pane="bottomLeft" activeCell="A5" sqref="A5"/>
      <selection pane="bottomRight" activeCell="H25" sqref="H25"/>
    </sheetView>
  </sheetViews>
  <sheetFormatPr defaultRowHeight="15"/>
  <cols>
    <col min="1" max="1" width="11.7109375" bestFit="1" customWidth="1"/>
    <col min="2" max="2" width="45.85546875" bestFit="1" customWidth="1"/>
    <col min="3" max="3" width="26" bestFit="1" customWidth="1"/>
    <col min="4" max="4" width="71.42578125" bestFit="1" customWidth="1"/>
    <col min="5" max="5" width="15.5703125" bestFit="1" customWidth="1"/>
    <col min="6" max="6" width="13.42578125" bestFit="1" customWidth="1"/>
    <col min="7" max="7" width="22.42578125" bestFit="1" customWidth="1"/>
    <col min="8" max="8" width="20" bestFit="1" customWidth="1"/>
    <col min="9" max="9" width="17.5703125" bestFit="1" customWidth="1"/>
    <col min="10" max="10" width="14.7109375" bestFit="1" customWidth="1"/>
  </cols>
  <sheetData>
    <row r="2" spans="1:10" ht="15.75" thickBot="1"/>
    <row r="3" spans="1:10" ht="16.5" thickBot="1">
      <c r="A3" s="45" t="s">
        <v>5</v>
      </c>
      <c r="B3" s="46"/>
      <c r="C3" s="46"/>
      <c r="D3" s="47"/>
      <c r="E3" s="48" t="s">
        <v>6</v>
      </c>
      <c r="F3" s="48"/>
      <c r="G3" s="48"/>
      <c r="H3" s="48"/>
      <c r="I3" s="48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4" t="s">
        <v>17</v>
      </c>
      <c r="G4" s="5" t="s">
        <v>12</v>
      </c>
      <c r="H4" s="7" t="s">
        <v>13</v>
      </c>
      <c r="I4" s="6" t="s">
        <v>14</v>
      </c>
    </row>
    <row r="5" spans="1:10" ht="15.75" thickBot="1">
      <c r="A5" s="59" t="s">
        <v>15</v>
      </c>
      <c r="B5" s="35" t="s">
        <v>34</v>
      </c>
      <c r="C5" s="35" t="s">
        <v>43</v>
      </c>
      <c r="D5" s="76" t="s">
        <v>44</v>
      </c>
      <c r="E5" s="37"/>
      <c r="F5" s="32">
        <v>185652</v>
      </c>
      <c r="G5" s="37">
        <f>F5*1.1</f>
        <v>204217.2</v>
      </c>
      <c r="H5" s="77">
        <f>G5/3*2200</f>
        <v>149759280.00000003</v>
      </c>
      <c r="I5" s="37">
        <f>H5</f>
        <v>149759280.00000003</v>
      </c>
      <c r="J5" s="1"/>
    </row>
    <row r="6" spans="1:10" ht="13.5" customHeight="1">
      <c r="A6" s="49" t="s">
        <v>18</v>
      </c>
      <c r="B6" s="60" t="s">
        <v>45</v>
      </c>
      <c r="C6" s="60" t="s">
        <v>47</v>
      </c>
      <c r="D6" s="13" t="s">
        <v>37</v>
      </c>
      <c r="E6" s="43">
        <v>65000000</v>
      </c>
      <c r="F6" s="73">
        <v>39312</v>
      </c>
      <c r="G6" s="31">
        <f t="shared" ref="G6:G7" si="0">F6*1.1</f>
        <v>43243.200000000004</v>
      </c>
      <c r="H6" s="18">
        <f>G6*250</f>
        <v>10810800.000000002</v>
      </c>
      <c r="I6" s="78">
        <f>E6+H6+H7</f>
        <v>76906400</v>
      </c>
      <c r="J6" s="1"/>
    </row>
    <row r="7" spans="1:10" ht="13.5" customHeight="1" thickBot="1">
      <c r="A7" s="50"/>
      <c r="B7" s="62"/>
      <c r="C7" s="62"/>
      <c r="D7" s="15" t="s">
        <v>46</v>
      </c>
      <c r="E7" s="44"/>
      <c r="F7" s="75">
        <v>1660</v>
      </c>
      <c r="G7" s="29">
        <f t="shared" si="0"/>
        <v>1826.0000000000002</v>
      </c>
      <c r="H7" s="19">
        <f>G7*600</f>
        <v>1095600.0000000002</v>
      </c>
      <c r="I7" s="79"/>
      <c r="J7" s="1"/>
    </row>
    <row r="8" spans="1:10" ht="13.5" customHeight="1">
      <c r="A8" s="50"/>
      <c r="B8" s="60" t="s">
        <v>38</v>
      </c>
      <c r="C8" s="60" t="s">
        <v>48</v>
      </c>
      <c r="D8" s="13" t="s">
        <v>49</v>
      </c>
      <c r="E8" s="64">
        <v>0</v>
      </c>
      <c r="F8" s="73">
        <v>2952</v>
      </c>
      <c r="G8" s="31">
        <f>F8*1.1</f>
        <v>3247.2000000000003</v>
      </c>
      <c r="H8" s="18">
        <f>G8*400</f>
        <v>1298880</v>
      </c>
      <c r="I8" s="64">
        <f>H8+H9+H10</f>
        <v>8737080</v>
      </c>
      <c r="J8" s="1"/>
    </row>
    <row r="9" spans="1:10" ht="13.5" customHeight="1">
      <c r="A9" s="50"/>
      <c r="B9" s="61"/>
      <c r="C9" s="61"/>
      <c r="D9" s="14" t="s">
        <v>50</v>
      </c>
      <c r="E9" s="67"/>
      <c r="F9" s="74">
        <v>1926</v>
      </c>
      <c r="G9" s="69">
        <f>F9*1.1</f>
        <v>2118.6000000000004</v>
      </c>
      <c r="H9" s="70">
        <f>G9*500</f>
        <v>1059300.0000000002</v>
      </c>
      <c r="I9" s="67"/>
      <c r="J9" s="1"/>
    </row>
    <row r="10" spans="1:10" ht="13.5" customHeight="1" thickBot="1">
      <c r="A10" s="51"/>
      <c r="B10" s="62"/>
      <c r="C10" s="62"/>
      <c r="D10" s="15" t="s">
        <v>51</v>
      </c>
      <c r="E10" s="72"/>
      <c r="F10" s="75">
        <v>5799</v>
      </c>
      <c r="G10" s="29">
        <f>F10*1.1</f>
        <v>6378.9000000000005</v>
      </c>
      <c r="H10" s="19">
        <f>G10*1000</f>
        <v>6378900.0000000009</v>
      </c>
      <c r="I10" s="72"/>
      <c r="J10" s="1"/>
    </row>
    <row r="11" spans="1:10" ht="13.5" customHeight="1" thickBot="1">
      <c r="A11" s="35" t="s">
        <v>31</v>
      </c>
      <c r="B11" s="36" t="s">
        <v>21</v>
      </c>
      <c r="C11" s="36" t="s">
        <v>52</v>
      </c>
      <c r="D11" s="80" t="s">
        <v>53</v>
      </c>
      <c r="E11" s="81">
        <v>75000000</v>
      </c>
      <c r="F11" s="82">
        <v>27787</v>
      </c>
      <c r="G11" s="81">
        <v>36123</v>
      </c>
      <c r="H11" s="33">
        <f>G11*600</f>
        <v>21673800</v>
      </c>
      <c r="I11" s="38">
        <f>E11+H11</f>
        <v>96673800</v>
      </c>
      <c r="J11" s="1"/>
    </row>
    <row r="12" spans="1:10" ht="13.5" customHeight="1" thickBot="1">
      <c r="A12" s="35" t="s">
        <v>54</v>
      </c>
      <c r="B12" s="35" t="s">
        <v>55</v>
      </c>
      <c r="C12" s="35" t="s">
        <v>56</v>
      </c>
      <c r="D12" s="76" t="s">
        <v>57</v>
      </c>
      <c r="E12" s="37">
        <v>10000000</v>
      </c>
      <c r="F12" s="32">
        <v>4198</v>
      </c>
      <c r="G12" s="83">
        <v>36123</v>
      </c>
      <c r="H12" s="77">
        <f>G12*500</f>
        <v>18061500</v>
      </c>
      <c r="I12" s="37">
        <f>E12+H12</f>
        <v>28061500</v>
      </c>
      <c r="J12" s="1"/>
    </row>
    <row r="13" spans="1:10" ht="13.5" customHeight="1">
      <c r="A13" s="49" t="s">
        <v>16</v>
      </c>
      <c r="B13" s="63" t="s">
        <v>39</v>
      </c>
      <c r="C13" s="63" t="s">
        <v>58</v>
      </c>
      <c r="D13" s="13" t="s">
        <v>33</v>
      </c>
      <c r="E13" s="64"/>
      <c r="F13" s="65">
        <v>8390</v>
      </c>
      <c r="G13" s="31">
        <f>F13*1.1</f>
        <v>9229</v>
      </c>
      <c r="H13" s="18">
        <f>G13*300</f>
        <v>2768700</v>
      </c>
      <c r="I13" s="52">
        <f>H13+H14+H15</f>
        <v>6132500</v>
      </c>
      <c r="J13" s="1"/>
    </row>
    <row r="14" spans="1:10" ht="13.5" customHeight="1">
      <c r="A14" s="50"/>
      <c r="B14" s="66"/>
      <c r="C14" s="66"/>
      <c r="D14" s="14" t="s">
        <v>59</v>
      </c>
      <c r="E14" s="67"/>
      <c r="F14" s="68">
        <v>4195</v>
      </c>
      <c r="G14" s="69">
        <f t="shared" ref="G14:G24" si="1">F14*1.1</f>
        <v>4614.5</v>
      </c>
      <c r="H14" s="70">
        <f>G14*600</f>
        <v>2768700</v>
      </c>
      <c r="I14" s="53"/>
      <c r="J14" s="1"/>
    </row>
    <row r="15" spans="1:10" ht="13.5" customHeight="1" thickBot="1">
      <c r="A15" s="50"/>
      <c r="B15" s="71"/>
      <c r="C15" s="71"/>
      <c r="D15" s="15" t="s">
        <v>60</v>
      </c>
      <c r="E15" s="72"/>
      <c r="F15" s="29">
        <v>2705</v>
      </c>
      <c r="G15" s="29">
        <f>F15*1.1</f>
        <v>2975.5000000000005</v>
      </c>
      <c r="H15" s="19">
        <f>G15*200</f>
        <v>595100.00000000012</v>
      </c>
      <c r="I15" s="54"/>
      <c r="J15" s="1"/>
    </row>
    <row r="16" spans="1:10" ht="13.5" customHeight="1">
      <c r="A16" s="50"/>
      <c r="B16" s="63" t="s">
        <v>21</v>
      </c>
      <c r="C16" s="60" t="s">
        <v>61</v>
      </c>
      <c r="D16" s="13" t="s">
        <v>33</v>
      </c>
      <c r="E16" s="64">
        <v>35000000</v>
      </c>
      <c r="F16" s="65">
        <v>8390</v>
      </c>
      <c r="G16" s="31">
        <f t="shared" si="1"/>
        <v>9229</v>
      </c>
      <c r="H16" s="18">
        <f t="shared" ref="H16:H21" si="2">G16*300</f>
        <v>2768700</v>
      </c>
      <c r="I16" s="52">
        <f>E16+H16+H17+H18</f>
        <v>45700250</v>
      </c>
      <c r="J16" s="1"/>
    </row>
    <row r="17" spans="1:10" ht="13.5" customHeight="1">
      <c r="A17" s="50"/>
      <c r="B17" s="66"/>
      <c r="C17" s="61"/>
      <c r="D17" s="14" t="s">
        <v>59</v>
      </c>
      <c r="E17" s="67"/>
      <c r="F17" s="68">
        <v>4195</v>
      </c>
      <c r="G17" s="69">
        <f t="shared" si="1"/>
        <v>4614.5</v>
      </c>
      <c r="H17" s="70">
        <f>G17*600</f>
        <v>2768700</v>
      </c>
      <c r="I17" s="53"/>
      <c r="J17" s="1"/>
    </row>
    <row r="18" spans="1:10" ht="13.5" customHeight="1" thickBot="1">
      <c r="A18" s="50"/>
      <c r="B18" s="71"/>
      <c r="C18" s="62"/>
      <c r="D18" s="15" t="s">
        <v>40</v>
      </c>
      <c r="E18" s="72"/>
      <c r="F18" s="29">
        <v>6705</v>
      </c>
      <c r="G18" s="29">
        <f t="shared" si="1"/>
        <v>7375.5000000000009</v>
      </c>
      <c r="H18" s="19">
        <f>G18*700</f>
        <v>5162850.0000000009</v>
      </c>
      <c r="I18" s="54"/>
      <c r="J18" s="1"/>
    </row>
    <row r="19" spans="1:10" ht="13.5" customHeight="1">
      <c r="A19" s="50"/>
      <c r="B19" s="40" t="s">
        <v>21</v>
      </c>
      <c r="C19" s="49" t="s">
        <v>48</v>
      </c>
      <c r="D19" s="13" t="s">
        <v>33</v>
      </c>
      <c r="E19" s="43">
        <v>35000000</v>
      </c>
      <c r="F19" s="65">
        <v>8390</v>
      </c>
      <c r="G19" s="31">
        <f t="shared" si="1"/>
        <v>9229</v>
      </c>
      <c r="H19" s="18">
        <f t="shared" si="2"/>
        <v>2768700</v>
      </c>
      <c r="I19" s="52">
        <f>E19+H19+H20+H21</f>
        <v>45700250</v>
      </c>
      <c r="J19" s="1"/>
    </row>
    <row r="20" spans="1:10" ht="13.5" customHeight="1">
      <c r="A20" s="50"/>
      <c r="B20" s="41"/>
      <c r="C20" s="50"/>
      <c r="D20" s="14" t="s">
        <v>59</v>
      </c>
      <c r="E20" s="55"/>
      <c r="F20" s="68">
        <v>4195</v>
      </c>
      <c r="G20" s="69">
        <f t="shared" si="1"/>
        <v>4614.5</v>
      </c>
      <c r="H20" s="70">
        <f>G20*600</f>
        <v>2768700</v>
      </c>
      <c r="I20" s="53"/>
      <c r="J20" s="1"/>
    </row>
    <row r="21" spans="1:10" ht="13.5" customHeight="1" thickBot="1">
      <c r="A21" s="50"/>
      <c r="B21" s="42"/>
      <c r="C21" s="51"/>
      <c r="D21" s="15" t="s">
        <v>40</v>
      </c>
      <c r="E21" s="44"/>
      <c r="F21" s="29">
        <v>6705</v>
      </c>
      <c r="G21" s="29">
        <f t="shared" si="1"/>
        <v>7375.5000000000009</v>
      </c>
      <c r="H21" s="19">
        <f>G21*700</f>
        <v>5162850.0000000009</v>
      </c>
      <c r="I21" s="54"/>
      <c r="J21" s="1"/>
    </row>
    <row r="22" spans="1:10" ht="13.5" customHeight="1">
      <c r="A22" s="50"/>
      <c r="B22" s="63" t="s">
        <v>39</v>
      </c>
      <c r="C22" s="60" t="s">
        <v>84</v>
      </c>
      <c r="D22" s="13" t="s">
        <v>33</v>
      </c>
      <c r="E22" s="64"/>
      <c r="F22" s="65">
        <v>8390</v>
      </c>
      <c r="G22" s="31">
        <f t="shared" si="1"/>
        <v>9229</v>
      </c>
      <c r="H22" s="18">
        <f>G22*300</f>
        <v>2768700</v>
      </c>
      <c r="I22" s="52">
        <f>H22+H23+H24</f>
        <v>6132500</v>
      </c>
      <c r="J22" s="1"/>
    </row>
    <row r="23" spans="1:10" ht="13.5" customHeight="1">
      <c r="A23" s="50"/>
      <c r="B23" s="66"/>
      <c r="C23" s="61"/>
      <c r="D23" s="14" t="s">
        <v>59</v>
      </c>
      <c r="E23" s="67"/>
      <c r="F23" s="68">
        <v>4195</v>
      </c>
      <c r="G23" s="69">
        <f t="shared" si="1"/>
        <v>4614.5</v>
      </c>
      <c r="H23" s="70">
        <f>G23*600</f>
        <v>2768700</v>
      </c>
      <c r="I23" s="53"/>
      <c r="J23" s="1"/>
    </row>
    <row r="24" spans="1:10" ht="13.5" customHeight="1" thickBot="1">
      <c r="A24" s="51"/>
      <c r="B24" s="71"/>
      <c r="C24" s="62"/>
      <c r="D24" s="15" t="s">
        <v>60</v>
      </c>
      <c r="E24" s="72"/>
      <c r="F24" s="29">
        <v>2705</v>
      </c>
      <c r="G24" s="29">
        <f t="shared" si="1"/>
        <v>2975.5000000000005</v>
      </c>
      <c r="H24" s="19">
        <f>G24*200</f>
        <v>595100.00000000012</v>
      </c>
      <c r="I24" s="54"/>
      <c r="J24" s="1"/>
    </row>
    <row r="25" spans="1:10" ht="15.75">
      <c r="E25" s="16">
        <f>SUM(E5:E24)</f>
        <v>220000000</v>
      </c>
      <c r="H25" s="16">
        <f>SUM(H5:H24)</f>
        <v>243803560.00000003</v>
      </c>
      <c r="I25" s="16">
        <f>SUM(I5:I24)</f>
        <v>463803560</v>
      </c>
    </row>
  </sheetData>
  <mergeCells count="28">
    <mergeCell ref="I22:I24"/>
    <mergeCell ref="I16:I18"/>
    <mergeCell ref="I19:I21"/>
    <mergeCell ref="E6:E7"/>
    <mergeCell ref="B22:B24"/>
    <mergeCell ref="C22:C24"/>
    <mergeCell ref="A13:A24"/>
    <mergeCell ref="E16:E18"/>
    <mergeCell ref="E19:E21"/>
    <mergeCell ref="E13:E15"/>
    <mergeCell ref="E22:E24"/>
    <mergeCell ref="B6:B7"/>
    <mergeCell ref="C6:C7"/>
    <mergeCell ref="C8:C10"/>
    <mergeCell ref="I6:I7"/>
    <mergeCell ref="I8:I10"/>
    <mergeCell ref="B13:B15"/>
    <mergeCell ref="B16:B18"/>
    <mergeCell ref="C16:C18"/>
    <mergeCell ref="B19:B21"/>
    <mergeCell ref="C19:C21"/>
    <mergeCell ref="I13:I15"/>
    <mergeCell ref="A6:A10"/>
    <mergeCell ref="B8:B10"/>
    <mergeCell ref="C13:C15"/>
    <mergeCell ref="A3:D3"/>
    <mergeCell ref="E3:I3"/>
    <mergeCell ref="E8:E10"/>
  </mergeCells>
  <pageMargins left="0.3" right="0.31" top="0.75" bottom="0.75" header="0.3" footer="0.3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E8"/>
  <sheetViews>
    <sheetView workbookViewId="0">
      <selection activeCell="C18" sqref="C18"/>
    </sheetView>
  </sheetViews>
  <sheetFormatPr defaultRowHeight="15"/>
  <cols>
    <col min="2" max="2" width="11.7109375" bestFit="1" customWidth="1"/>
    <col min="3" max="3" width="32.5703125" bestFit="1" customWidth="1"/>
    <col min="4" max="4" width="17.7109375" bestFit="1" customWidth="1"/>
    <col min="5" max="5" width="71.42578125" bestFit="1" customWidth="1"/>
  </cols>
  <sheetData>
    <row r="1" spans="2:5" ht="15.75" thickBot="1"/>
    <row r="2" spans="2:5" ht="15.75" thickBot="1">
      <c r="B2" s="2" t="s">
        <v>7</v>
      </c>
      <c r="C2" s="3" t="s">
        <v>8</v>
      </c>
      <c r="D2" s="3" t="s">
        <v>9</v>
      </c>
      <c r="E2" s="3" t="s">
        <v>10</v>
      </c>
    </row>
    <row r="3" spans="2:5">
      <c r="B3" s="40" t="s">
        <v>15</v>
      </c>
      <c r="C3" s="56" t="s">
        <v>21</v>
      </c>
      <c r="D3" s="40" t="s">
        <v>22</v>
      </c>
      <c r="E3" s="8" t="s">
        <v>23</v>
      </c>
    </row>
    <row r="4" spans="2:5" ht="15.75" thickBot="1">
      <c r="B4" s="41"/>
      <c r="C4" s="58"/>
      <c r="D4" s="42"/>
      <c r="E4" s="9" t="s">
        <v>24</v>
      </c>
    </row>
    <row r="5" spans="2:5">
      <c r="B5" s="40" t="s">
        <v>18</v>
      </c>
      <c r="C5" s="56" t="s">
        <v>25</v>
      </c>
      <c r="D5" s="40" t="s">
        <v>22</v>
      </c>
      <c r="E5" s="13" t="s">
        <v>30</v>
      </c>
    </row>
    <row r="6" spans="2:5">
      <c r="B6" s="41"/>
      <c r="C6" s="57"/>
      <c r="D6" s="41"/>
      <c r="E6" s="14" t="s">
        <v>26</v>
      </c>
    </row>
    <row r="7" spans="2:5" ht="15.75" thickBot="1">
      <c r="B7" s="41"/>
      <c r="C7" s="58"/>
      <c r="D7" s="42"/>
      <c r="E7" s="15" t="s">
        <v>27</v>
      </c>
    </row>
    <row r="8" spans="2:5" ht="15.75" thickBot="1">
      <c r="B8" s="17" t="s">
        <v>16</v>
      </c>
      <c r="C8" s="12" t="s">
        <v>21</v>
      </c>
      <c r="D8" s="10" t="s">
        <v>29</v>
      </c>
      <c r="E8" s="11" t="s">
        <v>28</v>
      </c>
    </row>
  </sheetData>
  <mergeCells count="6">
    <mergeCell ref="B3:B4"/>
    <mergeCell ref="B5:B7"/>
    <mergeCell ref="C5:C7"/>
    <mergeCell ref="D5:D7"/>
    <mergeCell ref="C3:C4"/>
    <mergeCell ref="D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Promo Mailer Juli'18</vt:lpstr>
      <vt:lpstr>Lampiran</vt:lpstr>
      <vt:lpstr>Sheet1</vt:lpstr>
      <vt:lpstr>'Promo Mailer Juli''18'!Print_Area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HOME</cp:lastModifiedBy>
  <cp:lastPrinted>2017-05-26T07:57:44Z</cp:lastPrinted>
  <dcterms:created xsi:type="dcterms:W3CDTF">2017-03-13T06:37:49Z</dcterms:created>
  <dcterms:modified xsi:type="dcterms:W3CDTF">2018-07-27T09:15:12Z</dcterms:modified>
</cp:coreProperties>
</file>