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Promo Mailer Nov'18" sheetId="5" r:id="rId1"/>
    <sheet name="Lampiran" sheetId="6" r:id="rId2"/>
  </sheets>
  <definedNames>
    <definedName name="_xlnm.Print_Area" localSheetId="1">Lampiran!#REF!</definedName>
    <definedName name="_xlnm.Print_Area" localSheetId="0">'Promo Mailer Nov''18'!$A$2:$E$16</definedName>
  </definedNames>
  <calcPr calcId="124519"/>
</workbook>
</file>

<file path=xl/calcChain.xml><?xml version="1.0" encoding="utf-8"?>
<calcChain xmlns="http://schemas.openxmlformats.org/spreadsheetml/2006/main">
  <c r="H24" i="6"/>
  <c r="E24"/>
  <c r="I24"/>
  <c r="I21"/>
  <c r="H22"/>
  <c r="G22"/>
  <c r="I15"/>
  <c r="H18"/>
  <c r="H20"/>
  <c r="H19"/>
  <c r="G20"/>
  <c r="G19"/>
  <c r="G18"/>
  <c r="H15"/>
  <c r="H17"/>
  <c r="H16"/>
  <c r="G17"/>
  <c r="G16" l="1"/>
  <c r="G15"/>
  <c r="I13" l="1"/>
  <c r="G13"/>
  <c r="H13" s="1"/>
  <c r="H7"/>
  <c r="G8"/>
  <c r="H8" s="1"/>
  <c r="G6"/>
  <c r="H6" s="1"/>
  <c r="G7"/>
  <c r="G12" l="1"/>
  <c r="H12" s="1"/>
  <c r="G11"/>
  <c r="H11" s="1"/>
  <c r="G10"/>
  <c r="H10" s="1"/>
  <c r="I10" l="1"/>
  <c r="H14"/>
  <c r="G21"/>
  <c r="H21" s="1"/>
  <c r="G9"/>
  <c r="H9" s="1"/>
  <c r="G5" l="1"/>
  <c r="H5" s="1"/>
  <c r="I5" s="1"/>
  <c r="E17" i="5"/>
</calcChain>
</file>

<file path=xl/sharedStrings.xml><?xml version="1.0" encoding="utf-8"?>
<sst xmlns="http://schemas.openxmlformats.org/spreadsheetml/2006/main" count="100" uniqueCount="83">
  <si>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</si>
  <si>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</si>
  <si>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</si>
  <si>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</si>
  <si>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</si>
  <si>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</si>
  <si>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</si>
  <si>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</si>
  <si>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</si>
  <si>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</si>
  <si>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</si>
  <si>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</si>
  <si>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</si>
  <si>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</si>
  <si>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</si>
  <si>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</si>
  <si>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</si>
  <si>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</si>
  <si>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</si>
  <si>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Estimasi klaim Promo</t>
  </si>
  <si>
    <t xml:space="preserve">Total Biaya Mailer </t>
  </si>
  <si>
    <t>PROMO MAILER KARA SANTAN</t>
  </si>
  <si>
    <t>IDM</t>
  </si>
  <si>
    <t>Total Biaya Promo Juni 2018</t>
  </si>
  <si>
    <t>REKAP PROMO MAILER Juli 2018</t>
  </si>
  <si>
    <t>Mailer Kara Santan di IDM</t>
  </si>
  <si>
    <t>Mailer Kara Santan di LSI</t>
  </si>
  <si>
    <t>Promo Mailer Kara Santan di ALFAMART</t>
  </si>
  <si>
    <t>Sun Kara Santan TCA 65 ml</t>
  </si>
  <si>
    <t>Potongan Rp.600 /pcs Sun Kara 200 ml (3,600 ==&gt;3,200 /pcs)</t>
  </si>
  <si>
    <t xml:space="preserve">PROMO MAILER KARA NDC </t>
  </si>
  <si>
    <t>01- 15 NOV  2018</t>
  </si>
  <si>
    <t>Potongan Rp. 1,000 /2pcs Sun Kara Powder 20 gr (5,000 ==&gt;4,000 /2pcs)</t>
  </si>
  <si>
    <t>Potongan Rp. 300 /pcs Sun Kara TCA 65 ml (3,500 ==&gt;3,000 /pcs)</t>
  </si>
  <si>
    <t>Potongan Rp.600 /pcs Sun Kara 200 ml (9,600 ==&gt;8,900 /pcs)</t>
  </si>
  <si>
    <t>16 - 30  NOV  2018</t>
  </si>
  <si>
    <t>Beli 2 Gratis 1Kara NDC Cup Lychee 220</t>
  </si>
  <si>
    <t>Potongan Rp. 1,000 /pcs Kara NDC Plain 1 kg (15,900 ==&gt;14,100 /pcs)</t>
  </si>
  <si>
    <t>Beli 2 Gratis 1 Kara NDC Cup Lychee 220</t>
  </si>
  <si>
    <t>PROMO INSTORE KARA NDC</t>
  </si>
  <si>
    <t xml:space="preserve">Potongan Rp. 500 /pcs, Kara NDC SP 360 ml </t>
  </si>
  <si>
    <t>07 - 13 Nov 2018</t>
  </si>
  <si>
    <t>Potongan Rp. 300 /pcs Sun Kara TCA 65 ml (3,500 ==&gt;3,200 /pcs)</t>
  </si>
  <si>
    <t>28 Nov - 04 Dec 2018</t>
  </si>
  <si>
    <t>15 - 21 Nov 2018</t>
  </si>
  <si>
    <t xml:space="preserve">Beli 2 Gratis 1 Sun Kara Powder 20 gr </t>
  </si>
  <si>
    <t>Potongan Rp. 300 /pcs Sun Kara TCA 65 ml (3,300 ==&gt;3,000 /pcs)</t>
  </si>
  <si>
    <t>22 - 28 Nov 2018</t>
  </si>
  <si>
    <t>Potongan Rp.700 /pcs Kara Santan 200 ml (9,800 ==&gt;9,200 /pcs)</t>
  </si>
  <si>
    <t>Potongan Rp.600 /pcs Sun Kara Santan 200 ml (8,800 ==&gt;7,200 /pcs)</t>
  </si>
  <si>
    <t>08 - 14  Nov  2018</t>
  </si>
  <si>
    <t>Potongan Rp. 1,000 /pcs KARA NDC Plain 1,000 ML (14,900==&gt;13,900)</t>
  </si>
  <si>
    <t>29 Nov - 05 Des  2018</t>
  </si>
  <si>
    <t>29 Nov 2018- 29 Jan  2019</t>
  </si>
  <si>
    <t>Sun Kara TCA, Sun Kara Santan 200 ml &amp; Sun Kara Powder 20gr</t>
  </si>
  <si>
    <t>Biaya Mailer Rp. 125,000,000 + Estimasi Claim Promo Rp. 66,955,670 = Rp. 190,955,670</t>
  </si>
  <si>
    <t>16 - 30 NOV  2018</t>
  </si>
  <si>
    <t>01 - 15 NOV  2018</t>
  </si>
  <si>
    <t>Promo Mailer Kara NDC di ALFAMART</t>
  </si>
  <si>
    <t>Biaya Mailer Rp. 125,000,000 + Estimasi Claim Promo Rp. 153,955,670 = Rp. 190,526,625</t>
  </si>
  <si>
    <t>Promo Mailer Kara NDC di ALFAMIDI</t>
  </si>
  <si>
    <t>Kara NDC Plain 1 kg &amp; Kara NDC Cup 220 ml</t>
  </si>
  <si>
    <t xml:space="preserve">ALL KARA NDC </t>
  </si>
  <si>
    <t>Biaya Mailer Rp. 65,000,000 + Estimasi Claim Promo Rp. 10,069,950 = Rp. 75,069,950</t>
  </si>
  <si>
    <t>07 - 13 NOV 2018</t>
  </si>
  <si>
    <t>24 Nov - 05 Des 2018</t>
  </si>
  <si>
    <t>Sun Kara Santan 200 ml</t>
  </si>
  <si>
    <t>Biaya Mailer Rp. 115,000,000 + Estimasi Claim Promo Rp. 39,779,220 = Rp. 154,779,220</t>
  </si>
  <si>
    <t>Biaya Mailer Rp. 115,000,000 + Estimasi Claim Promo Rp. 19,174,800 = Rp. 134,174,800</t>
  </si>
  <si>
    <t>Kara Santan 200 ml, Sun Kara TCA &amp; Sun Kara Powder 20 gr</t>
  </si>
  <si>
    <t>Biaya Mailer Rp. 35,000,000 + Estimasi Claim Promo Rp. 33,411,217 = Rp. 68,411,217</t>
  </si>
  <si>
    <t>Sun Kara Santan 200 ml, Sun Kara TCA &amp; Sun Kara Powder 20 gr</t>
  </si>
  <si>
    <t>Biaya Mailer Rp. 35,000,000 + Estimasi Claim Promo Rp. 31,771,997 = Rp. 66,771,997</t>
  </si>
  <si>
    <t>08 - 14 Nov 2018</t>
  </si>
  <si>
    <t>Mailer Kara NDC di LSI</t>
  </si>
  <si>
    <t xml:space="preserve">29 Nov'18 - 29 Jan'18 </t>
  </si>
  <si>
    <t>Sewa Dancing Up di 13 Store LSI</t>
  </si>
  <si>
    <t>Kara NDC Plain 1 kg</t>
  </si>
  <si>
    <t xml:space="preserve">29 Nov'18 - 05 Jan'18 </t>
  </si>
  <si>
    <t>Biaya Mailer Rp. 16,000,000 + Estimasi Claim Promo Rp. 7,248,000 = Rp. 23,248,000</t>
  </si>
  <si>
    <t>Biaya Sewa 37,999,988</t>
  </si>
  <si>
    <t>di 13 Store LSI JABODETABEK</t>
  </si>
  <si>
    <t xml:space="preserve">Sewa Dancing Up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</si>
</sst>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2" borderId="3" xfId="0" applyFont="1" applyFill="1" applyBorder="1"/>
    <xf numFmtId="0" fontId="3" fillId="2" borderId="8" xfId="0" applyFont="1" applyFill="1" applyBorder="1"/>
    <xf numFmtId="0" fontId="3" fillId="2" borderId="13" xfId="0" applyFont="1" applyFill="1" applyBorder="1"/>
    <xf numFmtId="0" fontId="3" fillId="2" borderId="9" xfId="0" applyFont="1" applyFill="1" applyBorder="1"/>
    <xf numFmtId="164" fontId="5" fillId="0" borderId="0" xfId="0" applyNumberFormat="1" applyFont="1"/>
    <xf numFmtId="0" fontId="3" fillId="2" borderId="3" xfId="0" applyFont="1" applyFill="1" applyBorder="1" applyAlignment="1">
      <alignment horizontal="center" vertical="center"/>
    </xf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" fontId="3" fillId="0" borderId="2" xfId="0" applyNumberFormat="1" applyFont="1" applyBorder="1"/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Font="1" applyBorder="1"/>
    <xf numFmtId="0" fontId="3" fillId="2" borderId="2" xfId="0" applyFont="1" applyFill="1" applyBorder="1" applyAlignment="1">
      <alignment horizontal="center" vertical="center"/>
    </xf>
    <xf numFmtId="164" fontId="3" fillId="2" borderId="13" xfId="0" applyNumberFormat="1" applyFont="1" applyFill="1" applyBorder="1"/>
    <xf numFmtId="0" fontId="3" fillId="2" borderId="14" xfId="0" applyFont="1" applyFill="1" applyBorder="1"/>
    <xf numFmtId="164" fontId="3" fillId="2" borderId="13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/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3" fillId="2" borderId="10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3" fillId="2" borderId="13" xfId="1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0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2" borderId="10" xfId="1" applyNumberFormat="1" applyFont="1" applyFill="1" applyBorder="1" applyAlignment="1">
      <alignment vertical="center"/>
    </xf>
    <xf numFmtId="164" fontId="3" fillId="2" borderId="10" xfId="0" applyNumberFormat="1" applyFont="1" applyFill="1" applyBorder="1"/>
    <xf numFmtId="164" fontId="3" fillId="0" borderId="7" xfId="0" applyNumberFormat="1" applyFont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4" fontId="6" fillId="0" borderId="10" xfId="1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17" xfId="0" applyFont="1" applyBorder="1"/>
    <xf numFmtId="0" fontId="3" fillId="0" borderId="1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9"/>
  <sheetViews>
    <sheetView topLeftCell="D1" workbookViewId="0">
      <selection activeCell="E23" sqref="E23"/>
    </sheetView>
  </sheetViews>
  <sheetFormatPr defaultRowHeight="14.25"/>
  <cols>
    <col min="1" max="1" width="4" style="16" bestFit="1" customWidth="1"/>
    <col min="2" max="2" width="22" style="16" bestFit="1" customWidth="1"/>
    <col min="3" max="3" width="39.85546875" style="16" bestFit="1" customWidth="1"/>
    <col min="4" max="4" width="64.42578125" style="16" bestFit="1" customWidth="1"/>
    <col min="5" max="5" width="87.7109375" style="16" bestFit="1" customWidth="1"/>
    <col min="6" max="16384" width="9.140625" style="16"/>
  </cols>
  <sheetData>
    <row r="2" spans="1:5">
      <c r="A2" s="38" t="s">
        <v>24</v>
      </c>
      <c r="B2" s="38"/>
      <c r="C2" s="38"/>
    </row>
    <row r="4" spans="1:5" ht="28.5">
      <c r="A4" s="17" t="s">
        <v>0</v>
      </c>
      <c r="B4" s="66" t="s">
        <v>4</v>
      </c>
      <c r="C4" s="17" t="s">
        <v>1</v>
      </c>
      <c r="D4" s="18" t="s">
        <v>3</v>
      </c>
      <c r="E4" s="17" t="s">
        <v>2</v>
      </c>
    </row>
    <row r="5" spans="1:5">
      <c r="A5" s="25">
        <v>1</v>
      </c>
      <c r="B5" s="67" t="s">
        <v>57</v>
      </c>
      <c r="C5" s="65" t="s">
        <v>27</v>
      </c>
      <c r="D5" s="20" t="s">
        <v>54</v>
      </c>
      <c r="E5" s="20" t="s">
        <v>55</v>
      </c>
    </row>
    <row r="6" spans="1:5">
      <c r="A6" s="25">
        <v>2</v>
      </c>
      <c r="B6" s="67" t="s">
        <v>56</v>
      </c>
      <c r="C6" s="65" t="s">
        <v>58</v>
      </c>
      <c r="D6" s="20" t="s">
        <v>61</v>
      </c>
      <c r="E6" s="20" t="s">
        <v>59</v>
      </c>
    </row>
    <row r="7" spans="1:5">
      <c r="A7" s="25">
        <v>3</v>
      </c>
      <c r="B7" s="67" t="s">
        <v>56</v>
      </c>
      <c r="C7" s="65" t="s">
        <v>60</v>
      </c>
      <c r="D7" s="20" t="s">
        <v>62</v>
      </c>
      <c r="E7" s="20" t="s">
        <v>63</v>
      </c>
    </row>
    <row r="8" spans="1:5">
      <c r="A8" s="25">
        <v>4</v>
      </c>
      <c r="B8" s="19" t="s">
        <v>64</v>
      </c>
      <c r="C8" s="20" t="s">
        <v>25</v>
      </c>
      <c r="D8" s="20" t="s">
        <v>28</v>
      </c>
      <c r="E8" s="20" t="s">
        <v>67</v>
      </c>
    </row>
    <row r="9" spans="1:5">
      <c r="A9" s="25">
        <v>5</v>
      </c>
      <c r="B9" s="19" t="s">
        <v>65</v>
      </c>
      <c r="C9" s="20" t="s">
        <v>25</v>
      </c>
      <c r="D9" s="20" t="s">
        <v>66</v>
      </c>
      <c r="E9" s="20" t="s">
        <v>68</v>
      </c>
    </row>
    <row r="10" spans="1:5">
      <c r="A10" s="25">
        <v>6</v>
      </c>
      <c r="B10" s="19" t="s">
        <v>44</v>
      </c>
      <c r="C10" s="20" t="s">
        <v>26</v>
      </c>
      <c r="D10" s="20" t="s">
        <v>69</v>
      </c>
      <c r="E10" s="20" t="s">
        <v>70</v>
      </c>
    </row>
    <row r="11" spans="1:5">
      <c r="A11" s="25">
        <v>7</v>
      </c>
      <c r="B11" s="19" t="s">
        <v>47</v>
      </c>
      <c r="C11" s="20" t="s">
        <v>26</v>
      </c>
      <c r="D11" s="20" t="s">
        <v>71</v>
      </c>
      <c r="E11" s="20" t="s">
        <v>72</v>
      </c>
    </row>
    <row r="12" spans="1:5" ht="15" customHeight="1">
      <c r="A12" s="25">
        <v>8</v>
      </c>
      <c r="B12" s="19" t="s">
        <v>73</v>
      </c>
      <c r="C12" s="20" t="s">
        <v>74</v>
      </c>
      <c r="D12" s="20" t="s">
        <v>77</v>
      </c>
      <c r="E12" s="68" t="s">
        <v>79</v>
      </c>
    </row>
    <row r="13" spans="1:5" ht="15" customHeight="1">
      <c r="A13" s="25">
        <v>9</v>
      </c>
      <c r="B13" s="19" t="s">
        <v>78</v>
      </c>
      <c r="C13" s="20" t="s">
        <v>74</v>
      </c>
      <c r="D13" s="20" t="s">
        <v>77</v>
      </c>
      <c r="E13" s="68" t="s">
        <v>79</v>
      </c>
    </row>
    <row r="14" spans="1:5">
      <c r="A14" s="25">
        <v>10</v>
      </c>
      <c r="B14" s="19" t="s">
        <v>75</v>
      </c>
      <c r="C14" s="20" t="s">
        <v>76</v>
      </c>
      <c r="D14" s="20" t="s">
        <v>77</v>
      </c>
      <c r="E14" s="69" t="s">
        <v>80</v>
      </c>
    </row>
    <row r="15" spans="1:5">
      <c r="D15" s="21" t="s">
        <v>20</v>
      </c>
      <c r="E15" s="22">
        <v>647000000</v>
      </c>
    </row>
    <row r="16" spans="1:5" ht="15">
      <c r="D16" s="21" t="s">
        <v>19</v>
      </c>
      <c r="E16" s="12">
        <v>376185466.33333337</v>
      </c>
    </row>
    <row r="17" spans="3:5">
      <c r="D17" s="21" t="s">
        <v>23</v>
      </c>
      <c r="E17" s="23">
        <f>SUM(E15:E16)</f>
        <v>1023185466.3333334</v>
      </c>
    </row>
    <row r="18" spans="3:5">
      <c r="C18" s="24"/>
    </row>
    <row r="19" spans="3:5">
      <c r="C19" s="64"/>
    </row>
  </sheetData>
  <mergeCells count="1">
    <mergeCell ref="A2:C2"/>
  </mergeCells>
  <pageMargins left="0.26" right="0.1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4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3" sqref="B23"/>
    </sheetView>
  </sheetViews>
  <sheetFormatPr defaultRowHeight="15"/>
  <cols>
    <col min="1" max="1" width="11.7109375" bestFit="1" customWidth="1"/>
    <col min="2" max="2" width="45.85546875" bestFit="1" customWidth="1"/>
    <col min="3" max="3" width="26" bestFit="1" customWidth="1"/>
    <col min="4" max="4" width="71.42578125" bestFit="1" customWidth="1"/>
    <col min="5" max="5" width="15.5703125" bestFit="1" customWidth="1"/>
    <col min="6" max="6" width="13.42578125" bestFit="1" customWidth="1"/>
    <col min="7" max="7" width="22.42578125" bestFit="1" customWidth="1"/>
    <col min="8" max="8" width="20" bestFit="1" customWidth="1"/>
    <col min="9" max="9" width="17.5703125" bestFit="1" customWidth="1"/>
    <col min="10" max="10" width="14.7109375" bestFit="1" customWidth="1"/>
  </cols>
  <sheetData>
    <row r="2" spans="1:10" ht="15.75" thickBot="1"/>
    <row r="3" spans="1:10" ht="16.5" thickBot="1">
      <c r="A3" s="51" t="s">
        <v>5</v>
      </c>
      <c r="B3" s="52"/>
      <c r="C3" s="52"/>
      <c r="D3" s="53"/>
      <c r="E3" s="54" t="s">
        <v>6</v>
      </c>
      <c r="F3" s="54"/>
      <c r="G3" s="54"/>
      <c r="H3" s="54"/>
      <c r="I3" s="54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4" t="s">
        <v>17</v>
      </c>
      <c r="G4" s="5" t="s">
        <v>12</v>
      </c>
      <c r="H4" s="7" t="s">
        <v>13</v>
      </c>
      <c r="I4" s="6" t="s">
        <v>14</v>
      </c>
    </row>
    <row r="5" spans="1:10">
      <c r="A5" s="39" t="s">
        <v>15</v>
      </c>
      <c r="B5" s="39" t="s">
        <v>21</v>
      </c>
      <c r="C5" s="39" t="s">
        <v>31</v>
      </c>
      <c r="D5" s="9" t="s">
        <v>33</v>
      </c>
      <c r="E5" s="48">
        <v>125000000</v>
      </c>
      <c r="F5" s="35">
        <v>98264</v>
      </c>
      <c r="G5" s="31">
        <f>F5*1.1</f>
        <v>108090.40000000001</v>
      </c>
      <c r="H5" s="14">
        <f>G5*300</f>
        <v>32427120.000000004</v>
      </c>
      <c r="I5" s="48">
        <f>E5+E8+H5+H6+H7+H8+H9</f>
        <v>439482295</v>
      </c>
      <c r="J5" s="1"/>
    </row>
    <row r="6" spans="1:10">
      <c r="A6" s="41"/>
      <c r="B6" s="41"/>
      <c r="C6" s="41"/>
      <c r="D6" s="10" t="s">
        <v>34</v>
      </c>
      <c r="E6" s="49"/>
      <c r="F6" s="37">
        <v>32270</v>
      </c>
      <c r="G6" s="28">
        <f t="shared" ref="G6:G7" si="0">F6*1.1</f>
        <v>35497</v>
      </c>
      <c r="H6" s="26">
        <f>G6*600</f>
        <v>21298200</v>
      </c>
      <c r="I6" s="49"/>
      <c r="J6" s="1"/>
    </row>
    <row r="7" spans="1:10" ht="15.75" thickBot="1">
      <c r="A7" s="41"/>
      <c r="B7" s="40"/>
      <c r="C7" s="40"/>
      <c r="D7" s="11" t="s">
        <v>32</v>
      </c>
      <c r="E7" s="50"/>
      <c r="F7" s="36">
        <v>22237</v>
      </c>
      <c r="G7" s="32">
        <f t="shared" si="0"/>
        <v>24460.7</v>
      </c>
      <c r="H7" s="15">
        <f>G7*500</f>
        <v>12230350</v>
      </c>
      <c r="I7" s="49"/>
      <c r="J7" s="1"/>
    </row>
    <row r="8" spans="1:10">
      <c r="A8" s="41"/>
      <c r="B8" s="55" t="s">
        <v>30</v>
      </c>
      <c r="C8" s="43" t="s">
        <v>35</v>
      </c>
      <c r="D8" s="9" t="s">
        <v>36</v>
      </c>
      <c r="E8" s="46">
        <v>125000000</v>
      </c>
      <c r="F8" s="35">
        <v>32647</v>
      </c>
      <c r="G8" s="31">
        <f>F8*1.5</f>
        <v>48970.5</v>
      </c>
      <c r="H8" s="14">
        <f>G8/2*4500</f>
        <v>110183625</v>
      </c>
      <c r="I8" s="49"/>
      <c r="J8" s="1"/>
    </row>
    <row r="9" spans="1:10" ht="15.75" thickBot="1">
      <c r="A9" s="41"/>
      <c r="B9" s="56"/>
      <c r="C9" s="44"/>
      <c r="D9" s="11" t="s">
        <v>37</v>
      </c>
      <c r="E9" s="47"/>
      <c r="F9" s="36">
        <v>12130</v>
      </c>
      <c r="G9" s="32">
        <f t="shared" ref="G9:G12" si="1">F9*1.1</f>
        <v>13343.000000000002</v>
      </c>
      <c r="H9" s="15">
        <f>G9*1000</f>
        <v>13343000.000000002</v>
      </c>
      <c r="I9" s="50"/>
      <c r="J9" s="1"/>
    </row>
    <row r="10" spans="1:10">
      <c r="A10" s="43" t="s">
        <v>18</v>
      </c>
      <c r="B10" s="55" t="s">
        <v>39</v>
      </c>
      <c r="C10" s="43" t="s">
        <v>35</v>
      </c>
      <c r="D10" s="9" t="s">
        <v>38</v>
      </c>
      <c r="E10" s="48">
        <v>65000000</v>
      </c>
      <c r="F10" s="35">
        <v>2832</v>
      </c>
      <c r="G10" s="31">
        <f t="shared" si="1"/>
        <v>3115.2000000000003</v>
      </c>
      <c r="H10" s="14">
        <f>G10/2*4500</f>
        <v>7009200.0000000009</v>
      </c>
      <c r="I10" s="48">
        <f>E10+H10+H11+H12</f>
        <v>75069950</v>
      </c>
      <c r="J10" s="1"/>
    </row>
    <row r="11" spans="1:10">
      <c r="A11" s="57"/>
      <c r="B11" s="58"/>
      <c r="C11" s="57"/>
      <c r="D11" s="10" t="s">
        <v>37</v>
      </c>
      <c r="E11" s="49"/>
      <c r="F11" s="37">
        <v>2298</v>
      </c>
      <c r="G11" s="28">
        <f t="shared" si="1"/>
        <v>2527.8000000000002</v>
      </c>
      <c r="H11" s="26">
        <f>G11*1000</f>
        <v>2527800</v>
      </c>
      <c r="I11" s="49"/>
      <c r="J11" s="1"/>
    </row>
    <row r="12" spans="1:10" ht="15.75" thickBot="1">
      <c r="A12" s="44"/>
      <c r="B12" s="56"/>
      <c r="C12" s="44"/>
      <c r="D12" s="27" t="s">
        <v>40</v>
      </c>
      <c r="E12" s="50"/>
      <c r="F12" s="36">
        <v>969</v>
      </c>
      <c r="G12" s="32">
        <f t="shared" si="1"/>
        <v>1065.9000000000001</v>
      </c>
      <c r="H12" s="15">
        <f t="shared" ref="H12" si="2">G12*500</f>
        <v>532950</v>
      </c>
      <c r="I12" s="50"/>
      <c r="J12" s="1"/>
    </row>
    <row r="13" spans="1:10" ht="15.75" thickBot="1">
      <c r="A13" s="39" t="s">
        <v>22</v>
      </c>
      <c r="B13" s="39" t="s">
        <v>21</v>
      </c>
      <c r="C13" s="13" t="s">
        <v>41</v>
      </c>
      <c r="D13" s="9" t="s">
        <v>42</v>
      </c>
      <c r="E13" s="31">
        <v>115000000</v>
      </c>
      <c r="F13" s="35">
        <v>101998</v>
      </c>
      <c r="G13" s="31">
        <f>F13*1.3</f>
        <v>132597.4</v>
      </c>
      <c r="H13" s="14">
        <f>G13*300</f>
        <v>39779220</v>
      </c>
      <c r="I13" s="48">
        <f>E13+E14+H13+H14</f>
        <v>288954020</v>
      </c>
      <c r="J13" s="1"/>
    </row>
    <row r="14" spans="1:10" ht="13.5" customHeight="1" thickBot="1">
      <c r="A14" s="40"/>
      <c r="B14" s="40"/>
      <c r="C14" s="13" t="s">
        <v>43</v>
      </c>
      <c r="D14" s="8" t="s">
        <v>29</v>
      </c>
      <c r="E14" s="32">
        <v>115000000</v>
      </c>
      <c r="F14" s="36">
        <v>28661</v>
      </c>
      <c r="G14" s="32">
        <v>31958</v>
      </c>
      <c r="H14" s="15">
        <f>G14*600</f>
        <v>19174800</v>
      </c>
      <c r="I14" s="50"/>
      <c r="J14" s="1"/>
    </row>
    <row r="15" spans="1:10" ht="13.5" customHeight="1">
      <c r="A15" s="39" t="s">
        <v>16</v>
      </c>
      <c r="B15" s="39" t="s">
        <v>21</v>
      </c>
      <c r="C15" s="39" t="s">
        <v>44</v>
      </c>
      <c r="D15" s="9" t="s">
        <v>48</v>
      </c>
      <c r="E15" s="48">
        <v>35000000</v>
      </c>
      <c r="F15" s="35">
        <v>12700</v>
      </c>
      <c r="G15" s="31">
        <f t="shared" ref="G15:G20" si="3">F15*1.1</f>
        <v>13970.000000000002</v>
      </c>
      <c r="H15" s="14">
        <f>G15*700</f>
        <v>9779000.0000000019</v>
      </c>
      <c r="I15" s="48">
        <f>E15+E18+H15+H16+H17+H18+H19+H20</f>
        <v>135183213.33333334</v>
      </c>
      <c r="J15" s="1"/>
    </row>
    <row r="16" spans="1:10" ht="13.5" customHeight="1">
      <c r="A16" s="41"/>
      <c r="B16" s="41"/>
      <c r="C16" s="41"/>
      <c r="D16" s="10" t="s">
        <v>46</v>
      </c>
      <c r="E16" s="49"/>
      <c r="F16" s="37">
        <v>63285</v>
      </c>
      <c r="G16" s="28">
        <f t="shared" si="3"/>
        <v>69613.5</v>
      </c>
      <c r="H16" s="26">
        <f>G16*300</f>
        <v>20884050</v>
      </c>
      <c r="I16" s="49"/>
      <c r="J16" s="1"/>
    </row>
    <row r="17" spans="1:10" ht="13.5" customHeight="1" thickBot="1">
      <c r="A17" s="41"/>
      <c r="B17" s="41"/>
      <c r="C17" s="40"/>
      <c r="D17" s="11" t="s">
        <v>45</v>
      </c>
      <c r="E17" s="50"/>
      <c r="F17" s="36">
        <v>2998</v>
      </c>
      <c r="G17" s="32">
        <f t="shared" si="3"/>
        <v>3297.8</v>
      </c>
      <c r="H17" s="15">
        <f>G17/3*2500</f>
        <v>2748166.6666666665</v>
      </c>
      <c r="I17" s="49"/>
      <c r="J17" s="1"/>
    </row>
    <row r="18" spans="1:10" ht="13.5" customHeight="1" thickBot="1">
      <c r="A18" s="41"/>
      <c r="B18" s="41"/>
      <c r="C18" s="39" t="s">
        <v>47</v>
      </c>
      <c r="D18" s="9" t="s">
        <v>49</v>
      </c>
      <c r="E18" s="48">
        <v>35000000</v>
      </c>
      <c r="F18" s="59">
        <v>12333</v>
      </c>
      <c r="G18" s="31">
        <f t="shared" si="3"/>
        <v>13566.300000000001</v>
      </c>
      <c r="H18" s="14">
        <f>G18*600</f>
        <v>8139780.0000000009</v>
      </c>
      <c r="I18" s="49"/>
      <c r="J18" s="1"/>
    </row>
    <row r="19" spans="1:10" ht="13.5" customHeight="1">
      <c r="A19" s="41"/>
      <c r="B19" s="41"/>
      <c r="C19" s="41"/>
      <c r="D19" s="10" t="s">
        <v>46</v>
      </c>
      <c r="E19" s="49"/>
      <c r="F19" s="37">
        <v>63285</v>
      </c>
      <c r="G19" s="28">
        <f t="shared" si="3"/>
        <v>69613.5</v>
      </c>
      <c r="H19" s="26">
        <f>G19*300</f>
        <v>20884050</v>
      </c>
      <c r="I19" s="49"/>
      <c r="J19" s="1"/>
    </row>
    <row r="20" spans="1:10" ht="13.5" customHeight="1" thickBot="1">
      <c r="A20" s="41"/>
      <c r="B20" s="40"/>
      <c r="C20" s="40"/>
      <c r="D20" s="11" t="s">
        <v>45</v>
      </c>
      <c r="E20" s="50"/>
      <c r="F20" s="36">
        <v>2998</v>
      </c>
      <c r="G20" s="32">
        <f t="shared" si="3"/>
        <v>3297.8</v>
      </c>
      <c r="H20" s="15">
        <f>G20/3*2500</f>
        <v>2748166.6666666665</v>
      </c>
      <c r="I20" s="50"/>
      <c r="J20" s="1"/>
    </row>
    <row r="21" spans="1:10" ht="15.75" customHeight="1" thickBot="1">
      <c r="A21" s="41"/>
      <c r="B21" s="39" t="s">
        <v>30</v>
      </c>
      <c r="C21" s="33" t="s">
        <v>50</v>
      </c>
      <c r="D21" s="9" t="s">
        <v>51</v>
      </c>
      <c r="E21" s="62">
        <v>16000000</v>
      </c>
      <c r="F21" s="29">
        <v>6040</v>
      </c>
      <c r="G21" s="29">
        <f t="shared" ref="G21:G23" si="4">F21*1.2</f>
        <v>7248</v>
      </c>
      <c r="H21" s="30">
        <f>G21*1000</f>
        <v>7248000</v>
      </c>
      <c r="I21" s="45">
        <f>E21+E22+H21+H22+H23</f>
        <v>84495988</v>
      </c>
    </row>
    <row r="22" spans="1:10" ht="15.75" customHeight="1" thickBot="1">
      <c r="A22" s="41"/>
      <c r="B22" s="40"/>
      <c r="C22" s="33" t="s">
        <v>52</v>
      </c>
      <c r="D22" s="9" t="s">
        <v>51</v>
      </c>
      <c r="E22" s="63">
        <v>16000000</v>
      </c>
      <c r="F22" s="32">
        <v>6040</v>
      </c>
      <c r="G22" s="32">
        <f t="shared" si="4"/>
        <v>7248</v>
      </c>
      <c r="H22" s="15">
        <f>G22*1000</f>
        <v>7248000</v>
      </c>
      <c r="I22" s="61"/>
    </row>
    <row r="23" spans="1:10" ht="15.75" customHeight="1" thickBot="1">
      <c r="A23" s="40"/>
      <c r="B23" s="13" t="s">
        <v>82</v>
      </c>
      <c r="C23" s="13" t="s">
        <v>53</v>
      </c>
      <c r="D23" s="11" t="s">
        <v>81</v>
      </c>
      <c r="E23" s="63">
        <v>0</v>
      </c>
      <c r="F23" s="34">
        <v>0</v>
      </c>
      <c r="G23" s="34">
        <v>0</v>
      </c>
      <c r="H23" s="60">
        <v>37999988</v>
      </c>
      <c r="I23" s="42"/>
    </row>
    <row r="24" spans="1:10" ht="15.75">
      <c r="E24" s="12">
        <f>SUM(E5:E23)</f>
        <v>647000000</v>
      </c>
      <c r="H24" s="12">
        <f>SUM(H5:H23)</f>
        <v>376185466.33333337</v>
      </c>
      <c r="I24" s="12">
        <f>SUM(I5:I23)</f>
        <v>1023185466.3333334</v>
      </c>
    </row>
  </sheetData>
  <mergeCells count="27">
    <mergeCell ref="A3:D3"/>
    <mergeCell ref="E3:I3"/>
    <mergeCell ref="A5:A9"/>
    <mergeCell ref="I5:I9"/>
    <mergeCell ref="C8:C9"/>
    <mergeCell ref="B8:B9"/>
    <mergeCell ref="C5:C7"/>
    <mergeCell ref="B5:B7"/>
    <mergeCell ref="E5:E7"/>
    <mergeCell ref="I21:I23"/>
    <mergeCell ref="E8:E9"/>
    <mergeCell ref="I10:I12"/>
    <mergeCell ref="C10:C12"/>
    <mergeCell ref="E10:E12"/>
    <mergeCell ref="I13:I14"/>
    <mergeCell ref="C15:C17"/>
    <mergeCell ref="E15:E17"/>
    <mergeCell ref="C18:C20"/>
    <mergeCell ref="E18:E20"/>
    <mergeCell ref="I15:I20"/>
    <mergeCell ref="A10:A12"/>
    <mergeCell ref="B10:B12"/>
    <mergeCell ref="A13:A14"/>
    <mergeCell ref="B13:B14"/>
    <mergeCell ref="A15:A23"/>
    <mergeCell ref="B21:B22"/>
    <mergeCell ref="B15:B20"/>
  </mergeCells>
  <pageMargins left="0.3" right="0.31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Promo Mailer Nov'18</vt:lpstr>
      <vt:lpstr>Lampiran</vt:lpstr>
      <vt:lpstr>'Promo Mailer Nov''18'!Print_Area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2018-10-29T07:08:01Z</dcterms:modified>
</cp:coreProperties>
</file>