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Promo Mailer Jan'19" sheetId="5" r:id="rId1"/>
    <sheet name="Mekanisme" sheetId="6" r:id="rId2"/>
    <sheet name="Sheet1" sheetId="7" r:id="rId3"/>
  </sheets>
  <definedNames>
    <definedName name="_xlnm.Print_Area" localSheetId="1">Mekanisme!#REF!</definedName>
    <definedName name="_xlnm.Print_Area" localSheetId="0">'Promo Mailer Jan''19'!$A$2:$E$13</definedName>
  </definedNames>
  <calcPr calcId="124519"/>
</workbook>
</file>

<file path=xl/calcChain.xml><?xml version="1.0" encoding="utf-8"?>
<calcChain xmlns="http://schemas.openxmlformats.org/spreadsheetml/2006/main">
  <c r="I15" i="6"/>
  <c r="H15"/>
  <c r="I13"/>
  <c r="E15"/>
  <c r="H12"/>
  <c r="H11"/>
  <c r="I11" s="1"/>
  <c r="H10"/>
  <c r="G10"/>
  <c r="G7" l="1"/>
  <c r="G6"/>
  <c r="H6" s="1"/>
  <c r="G5"/>
  <c r="H5" s="1"/>
  <c r="H7" l="1"/>
  <c r="I5" s="1"/>
  <c r="G9" l="1"/>
  <c r="H9" s="1"/>
  <c r="G8"/>
  <c r="H8" s="1"/>
  <c r="I8" l="1"/>
  <c r="E14" i="5" l="1"/>
</calcChain>
</file>

<file path=xl/sharedStrings.xml><?xml version="1.0" encoding="utf-8"?>
<sst xmlns="http://schemas.openxmlformats.org/spreadsheetml/2006/main" count="71" uniqueCount="65">
  <si>
    <t>NO</t>
  </si>
  <si>
    <t>JENIS KEGIATAN</t>
  </si>
  <si>
    <t>JML POS/DANA/SAMPLE/DLL</t>
  </si>
  <si>
    <t>JENIS/ITEM</t>
  </si>
  <si>
    <t>TGL PELAKSANAAN</t>
  </si>
  <si>
    <t>L P A P</t>
  </si>
  <si>
    <t>ESTIMASI BIAYA</t>
  </si>
  <si>
    <t>ACCOUNT</t>
  </si>
  <si>
    <t>APA</t>
  </si>
  <si>
    <t>PERIODE</t>
  </si>
  <si>
    <t>MEKANISME</t>
  </si>
  <si>
    <t xml:space="preserve">MAILER </t>
  </si>
  <si>
    <t>TARGET QTY (pcs)</t>
  </si>
  <si>
    <t>ESTIMASI CLAIM</t>
  </si>
  <si>
    <t>TOTAL</t>
  </si>
  <si>
    <t>ALFAMART</t>
  </si>
  <si>
    <t>LSI</t>
  </si>
  <si>
    <t xml:space="preserve">AVG SALES </t>
  </si>
  <si>
    <t>ALFAMIDI</t>
  </si>
  <si>
    <t>Estimasi klaim Promo</t>
  </si>
  <si>
    <t xml:space="preserve">Total Biaya Mailer </t>
  </si>
  <si>
    <t>PROMO MAILER KARA SANTAN</t>
  </si>
  <si>
    <t>IDM</t>
  </si>
  <si>
    <t>Total Biaya Promo Juni 2018</t>
  </si>
  <si>
    <t>REKAP PROMO MAILER Juli 2018</t>
  </si>
  <si>
    <t>Mailer Kara Santan di IDM</t>
  </si>
  <si>
    <t>Promo Mailer Kara Santan di ALFAMART</t>
  </si>
  <si>
    <t>Sun Kara Santan TCA 65 ml</t>
  </si>
  <si>
    <t>PROMO INSTORE KARA SANTAN</t>
  </si>
  <si>
    <t>Beli 2 Gratis 1 Sun Kara Powder 20 gr</t>
  </si>
  <si>
    <t>Potongan Rp.600 /2pcs Sun Kara TCA 65 ml (3,300 ==&gt;2,900 /pcs)</t>
  </si>
  <si>
    <t xml:space="preserve">Potongan Rp. 1,500 /2pcs, Kara NDC Lychee Cup 220 ml (9000 ==&gt; 6,900/2pcs) </t>
  </si>
  <si>
    <t>Promo Mailer Kara Santan di ALFAMIDI</t>
  </si>
  <si>
    <t>PROMO MAILER KARA NDC</t>
  </si>
  <si>
    <t>Promo Instore Kara NDC di ALFAMIDI</t>
  </si>
  <si>
    <t>01 - 15 Jan  2019</t>
  </si>
  <si>
    <t>Sun Kara TCA, Sun Kara Santan 200 ml &amp; Sun Kara Powder 20gr</t>
  </si>
  <si>
    <t>01- 15 JAN 2019</t>
  </si>
  <si>
    <t>Potongan Rp. 600 /pcs Kara Santan 200 ml (10,300 ==&gt;9,700 /pcs)</t>
  </si>
  <si>
    <t xml:space="preserve">Potongan Rp. 1,700 /2pcs, Kara NDCSP 360 ml (14,400 ==&gt; 12,500/2pcs) </t>
  </si>
  <si>
    <t>16 - 31  JAN  2019</t>
  </si>
  <si>
    <t>16 - 22 JAN 2019</t>
  </si>
  <si>
    <t>Potongan Rp. 900 /pcs Sun Kara TCA 65 ml (7,000 ==&gt;5,500 /2pcs)</t>
  </si>
  <si>
    <t>Potongan Rp. 600 /2pcs Sun Kara 200 ml (8,300 ==&gt;7,500 /pcs)</t>
  </si>
  <si>
    <t>23 - 29 JAN 2019</t>
  </si>
  <si>
    <t xml:space="preserve">UCAPAN BERSAMA "TAHUN BARU 2019" </t>
  </si>
  <si>
    <t>ALL SANTAN</t>
  </si>
  <si>
    <t>ALL NDC</t>
  </si>
  <si>
    <t>Sun Kara TCA</t>
  </si>
  <si>
    <t>Estimasi Claim Promo Rp. 15,760,580 = Rp. 7,980,720</t>
  </si>
  <si>
    <t>Kara NDC Cup 220 ml &amp; Kara NDC SP 360ml</t>
  </si>
  <si>
    <t>Biaya Mailr Rp. 85,000,000 + Estimasi Claim Promo Rp.164,011,210 = Rp. 249,011,210</t>
  </si>
  <si>
    <t>Biaya Mailer Rp. 55,000,000 + Estimasi Claim Promo Rp. 9,299,950 = Rp. 64,299,950</t>
  </si>
  <si>
    <t>16 - 31 Jan  2019</t>
  </si>
  <si>
    <t>16 - 22 Jan  2019</t>
  </si>
  <si>
    <t>23 - 30 Jan  2019</t>
  </si>
  <si>
    <t>Sun Kara Santan 200 ml</t>
  </si>
  <si>
    <t>Biaya Mailer Rp. 85,000,000 + Estimasi Claim Promo Rp. 99,207,600 = Rp. 184,207,600</t>
  </si>
  <si>
    <t>Biaya Mailer Rp. 85,000,000 + Estimasi Claim Promo Rp. 74,503,800 = Rp. 159,503,800</t>
  </si>
  <si>
    <t>Jan 2019</t>
  </si>
  <si>
    <t>ucapan bersama "Tahun Baru 2019"</t>
  </si>
  <si>
    <t>all Kara NDC</t>
  </si>
  <si>
    <t>All Kara Santan</t>
  </si>
  <si>
    <t xml:space="preserve">Biaya Partisipasi Rp. 5,000,000 </t>
  </si>
  <si>
    <t xml:space="preserve">Biaya Partisipasi Rp. 2,250,000 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</si>
</sst>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6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164" fontId="0" fillId="0" borderId="0" xfId="0" applyNumberFormat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2" fillId="0" borderId="4" xfId="1" applyNumberFormat="1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64" fontId="2" fillId="0" borderId="3" xfId="1" applyNumberFormat="1" applyFont="1" applyBorder="1" applyAlignment="1">
      <alignment vertical="center"/>
    </xf>
    <xf numFmtId="0" fontId="3" fillId="2" borderId="8" xfId="0" applyFont="1" applyFill="1" applyBorder="1"/>
    <xf numFmtId="0" fontId="3" fillId="2" borderId="13" xfId="0" applyFont="1" applyFill="1" applyBorder="1"/>
    <xf numFmtId="0" fontId="3" fillId="2" borderId="9" xfId="0" applyFont="1" applyFill="1" applyBorder="1"/>
    <xf numFmtId="164" fontId="5" fillId="0" borderId="0" xfId="0" applyNumberFormat="1" applyFont="1"/>
    <xf numFmtId="164" fontId="3" fillId="2" borderId="8" xfId="0" applyNumberFormat="1" applyFont="1" applyFill="1" applyBorder="1"/>
    <xf numFmtId="164" fontId="3" fillId="2" borderId="9" xfId="0" applyNumberFormat="1" applyFont="1" applyFill="1" applyBorder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6" xfId="0" applyFont="1" applyFill="1" applyBorder="1"/>
    <xf numFmtId="164" fontId="3" fillId="0" borderId="0" xfId="1" applyNumberFormat="1" applyFont="1" applyAlignment="1">
      <alignment horizontal="left"/>
    </xf>
    <xf numFmtId="164" fontId="3" fillId="0" borderId="0" xfId="0" applyNumberFormat="1" applyFont="1"/>
    <xf numFmtId="0" fontId="3" fillId="0" borderId="0" xfId="0" applyFont="1" applyBorder="1"/>
    <xf numFmtId="0" fontId="3" fillId="2" borderId="2" xfId="0" applyFont="1" applyFill="1" applyBorder="1" applyAlignment="1">
      <alignment horizontal="center" vertical="center"/>
    </xf>
    <xf numFmtId="164" fontId="3" fillId="2" borderId="13" xfId="0" applyNumberFormat="1" applyFont="1" applyFill="1" applyBorder="1"/>
    <xf numFmtId="0" fontId="3" fillId="2" borderId="14" xfId="0" applyFont="1" applyFill="1" applyBorder="1"/>
    <xf numFmtId="164" fontId="3" fillId="2" borderId="13" xfId="1" applyNumberFormat="1" applyFont="1" applyFill="1" applyBorder="1" applyAlignment="1">
      <alignment horizontal="center" vertical="center"/>
    </xf>
    <xf numFmtId="164" fontId="3" fillId="2" borderId="8" xfId="1" applyNumberFormat="1" applyFont="1" applyFill="1" applyBorder="1" applyAlignment="1">
      <alignment horizontal="center" vertical="center"/>
    </xf>
    <xf numFmtId="164" fontId="3" fillId="2" borderId="9" xfId="1" applyNumberFormat="1" applyFont="1" applyFill="1" applyBorder="1" applyAlignment="1">
      <alignment horizontal="center" vertical="center"/>
    </xf>
    <xf numFmtId="164" fontId="3" fillId="2" borderId="8" xfId="1" applyNumberFormat="1" applyFont="1" applyFill="1" applyBorder="1" applyAlignment="1">
      <alignment vertical="center"/>
    </xf>
    <xf numFmtId="164" fontId="3" fillId="2" borderId="9" xfId="1" applyNumberFormat="1" applyFont="1" applyFill="1" applyBorder="1" applyAlignment="1">
      <alignment vertical="center"/>
    </xf>
    <xf numFmtId="164" fontId="3" fillId="2" borderId="13" xfId="1" applyNumberFormat="1" applyFont="1" applyFill="1" applyBorder="1" applyAlignment="1">
      <alignment vertical="center"/>
    </xf>
    <xf numFmtId="164" fontId="3" fillId="2" borderId="8" xfId="1" applyNumberFormat="1" applyFont="1" applyFill="1" applyBorder="1" applyAlignment="1">
      <alignment horizontal="center" vertical="center"/>
    </xf>
    <xf numFmtId="164" fontId="3" fillId="2" borderId="9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5" xfId="0" applyFont="1" applyBorder="1"/>
    <xf numFmtId="0" fontId="3" fillId="0" borderId="16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164" fontId="3" fillId="2" borderId="14" xfId="1" applyNumberFormat="1" applyFont="1" applyFill="1" applyBorder="1" applyAlignment="1">
      <alignment vertical="center"/>
    </xf>
    <xf numFmtId="164" fontId="3" fillId="2" borderId="14" xfId="1" applyNumberFormat="1" applyFont="1" applyFill="1" applyBorder="1" applyAlignment="1">
      <alignment horizontal="center" vertical="center"/>
    </xf>
    <xf numFmtId="164" fontId="0" fillId="0" borderId="0" xfId="1" applyNumberFormat="1" applyFont="1"/>
    <xf numFmtId="164" fontId="3" fillId="2" borderId="7" xfId="1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164" fontId="3" fillId="2" borderId="5" xfId="1" applyNumberFormat="1" applyFont="1" applyFill="1" applyBorder="1" applyAlignment="1">
      <alignment horizontal="center" vertical="center"/>
    </xf>
    <xf numFmtId="164" fontId="3" fillId="2" borderId="7" xfId="1" applyNumberFormat="1" applyFont="1" applyFill="1" applyBorder="1" applyAlignment="1">
      <alignment horizontal="center" vertical="center"/>
    </xf>
    <xf numFmtId="164" fontId="3" fillId="2" borderId="10" xfId="1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3" fillId="2" borderId="8" xfId="1" applyNumberFormat="1" applyFont="1" applyFill="1" applyBorder="1" applyAlignment="1">
      <alignment horizontal="center" vertical="center"/>
    </xf>
    <xf numFmtId="164" fontId="3" fillId="2" borderId="10" xfId="0" applyNumberFormat="1" applyFont="1" applyFill="1" applyBorder="1"/>
    <xf numFmtId="164" fontId="3" fillId="2" borderId="13" xfId="1" applyNumberFormat="1" applyFont="1" applyFill="1" applyBorder="1" applyAlignment="1">
      <alignment horizontal="center" vertical="center"/>
    </xf>
    <xf numFmtId="17" fontId="3" fillId="2" borderId="5" xfId="0" applyNumberFormat="1" applyFont="1" applyFill="1" applyBorder="1" applyAlignment="1">
      <alignment horizontal="center" vertical="center"/>
    </xf>
    <xf numFmtId="17" fontId="3" fillId="2" borderId="1" xfId="0" quotePrefix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E16"/>
  <sheetViews>
    <sheetView tabSelected="1" topLeftCell="D1" workbookViewId="0">
      <selection activeCell="E18" sqref="E18"/>
    </sheetView>
  </sheetViews>
  <sheetFormatPr defaultRowHeight="14.25"/>
  <cols>
    <col min="1" max="1" width="4" style="14" bestFit="1" customWidth="1"/>
    <col min="2" max="2" width="22" style="14" bestFit="1" customWidth="1"/>
    <col min="3" max="3" width="39.85546875" style="14" bestFit="1" customWidth="1"/>
    <col min="4" max="4" width="64.42578125" style="14" bestFit="1" customWidth="1"/>
    <col min="5" max="5" width="87.7109375" style="14" bestFit="1" customWidth="1"/>
    <col min="6" max="16384" width="9.140625" style="14"/>
  </cols>
  <sheetData>
    <row r="2" spans="1:5">
      <c r="A2" s="44" t="s">
        <v>24</v>
      </c>
      <c r="B2" s="44"/>
      <c r="C2" s="44"/>
    </row>
    <row r="4" spans="1:5" ht="28.5">
      <c r="A4" s="15" t="s">
        <v>0</v>
      </c>
      <c r="B4" s="35" t="s">
        <v>4</v>
      </c>
      <c r="C4" s="15" t="s">
        <v>1</v>
      </c>
      <c r="D4" s="16" t="s">
        <v>3</v>
      </c>
      <c r="E4" s="15" t="s">
        <v>2</v>
      </c>
    </row>
    <row r="5" spans="1:5">
      <c r="A5" s="22">
        <v>1</v>
      </c>
      <c r="B5" s="36" t="s">
        <v>35</v>
      </c>
      <c r="C5" s="34" t="s">
        <v>26</v>
      </c>
      <c r="D5" s="17" t="s">
        <v>36</v>
      </c>
      <c r="E5" s="17" t="s">
        <v>51</v>
      </c>
    </row>
    <row r="6" spans="1:5">
      <c r="A6" s="22">
        <v>4</v>
      </c>
      <c r="B6" s="36" t="s">
        <v>53</v>
      </c>
      <c r="C6" s="34" t="s">
        <v>32</v>
      </c>
      <c r="D6" s="17" t="s">
        <v>48</v>
      </c>
      <c r="E6" s="17" t="s">
        <v>49</v>
      </c>
    </row>
    <row r="7" spans="1:5">
      <c r="A7" s="22">
        <v>5</v>
      </c>
      <c r="B7" s="36" t="s">
        <v>53</v>
      </c>
      <c r="C7" s="34" t="s">
        <v>34</v>
      </c>
      <c r="D7" s="17" t="s">
        <v>50</v>
      </c>
      <c r="E7" s="17" t="s">
        <v>52</v>
      </c>
    </row>
    <row r="8" spans="1:5">
      <c r="A8" s="22">
        <v>6</v>
      </c>
      <c r="B8" s="36" t="s">
        <v>54</v>
      </c>
      <c r="C8" s="17" t="s">
        <v>25</v>
      </c>
      <c r="D8" s="17" t="s">
        <v>56</v>
      </c>
      <c r="E8" s="17" t="s">
        <v>57</v>
      </c>
    </row>
    <row r="9" spans="1:5">
      <c r="A9" s="22">
        <v>7</v>
      </c>
      <c r="B9" s="36" t="s">
        <v>55</v>
      </c>
      <c r="C9" s="17" t="s">
        <v>25</v>
      </c>
      <c r="D9" s="17" t="s">
        <v>27</v>
      </c>
      <c r="E9" s="17" t="s">
        <v>58</v>
      </c>
    </row>
    <row r="10" spans="1:5">
      <c r="A10" s="22">
        <v>9</v>
      </c>
      <c r="B10" s="61" t="s">
        <v>59</v>
      </c>
      <c r="C10" s="17" t="s">
        <v>60</v>
      </c>
      <c r="D10" s="17" t="s">
        <v>62</v>
      </c>
      <c r="E10" s="17" t="s">
        <v>63</v>
      </c>
    </row>
    <row r="11" spans="1:5">
      <c r="A11" s="22">
        <v>10</v>
      </c>
      <c r="B11" s="61" t="s">
        <v>59</v>
      </c>
      <c r="C11" s="17" t="s">
        <v>60</v>
      </c>
      <c r="D11" s="17" t="s">
        <v>61</v>
      </c>
      <c r="E11" s="17" t="s">
        <v>64</v>
      </c>
    </row>
    <row r="12" spans="1:5">
      <c r="D12" s="18" t="s">
        <v>20</v>
      </c>
      <c r="E12" s="19">
        <v>307250000</v>
      </c>
    </row>
    <row r="13" spans="1:5">
      <c r="D13" s="18" t="s">
        <v>19</v>
      </c>
      <c r="E13" s="20">
        <v>355003280</v>
      </c>
    </row>
    <row r="14" spans="1:5">
      <c r="D14" s="18" t="s">
        <v>23</v>
      </c>
      <c r="E14" s="20">
        <f>SUM(E12:E13)</f>
        <v>662253280</v>
      </c>
    </row>
    <row r="15" spans="1:5">
      <c r="C15" s="21"/>
    </row>
    <row r="16" spans="1:5">
      <c r="C16" s="33"/>
    </row>
  </sheetData>
  <mergeCells count="1">
    <mergeCell ref="A2:C2"/>
  </mergeCells>
  <pageMargins left="0.26" right="0.17" top="0.75" bottom="0.75" header="0.3" footer="0.3"/>
  <pageSetup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19"/>
  <sheetViews>
    <sheetView zoomScale="90" zoomScaleNormal="90" workbookViewId="0">
      <pane xSplit="2" ySplit="4" topLeftCell="E5" activePane="bottomRight" state="frozen"/>
      <selection pane="topRight" activeCell="C1" sqref="C1"/>
      <selection pane="bottomLeft" activeCell="A5" sqref="A5"/>
      <selection pane="bottomRight" activeCell="H15" sqref="H15"/>
    </sheetView>
  </sheetViews>
  <sheetFormatPr defaultRowHeight="15"/>
  <cols>
    <col min="1" max="1" width="11.7109375" bestFit="1" customWidth="1"/>
    <col min="2" max="2" width="45.85546875" bestFit="1" customWidth="1"/>
    <col min="3" max="3" width="26" bestFit="1" customWidth="1"/>
    <col min="4" max="4" width="79.140625" bestFit="1" customWidth="1"/>
    <col min="5" max="5" width="15.5703125" bestFit="1" customWidth="1"/>
    <col min="6" max="6" width="13.42578125" bestFit="1" customWidth="1"/>
    <col min="7" max="7" width="22.42578125" bestFit="1" customWidth="1"/>
    <col min="8" max="8" width="20" bestFit="1" customWidth="1"/>
    <col min="9" max="9" width="17.5703125" bestFit="1" customWidth="1"/>
    <col min="10" max="10" width="14.7109375" bestFit="1" customWidth="1"/>
  </cols>
  <sheetData>
    <row r="2" spans="1:10" ht="15.75" thickBot="1"/>
    <row r="3" spans="1:10" ht="16.5" thickBot="1">
      <c r="A3" s="53" t="s">
        <v>5</v>
      </c>
      <c r="B3" s="54"/>
      <c r="C3" s="54"/>
      <c r="D3" s="55"/>
      <c r="E3" s="56" t="s">
        <v>6</v>
      </c>
      <c r="F3" s="56"/>
      <c r="G3" s="56"/>
      <c r="H3" s="56"/>
      <c r="I3" s="56"/>
    </row>
    <row r="4" spans="1:10" ht="15.75" thickBot="1">
      <c r="A4" s="2" t="s">
        <v>7</v>
      </c>
      <c r="B4" s="3" t="s">
        <v>8</v>
      </c>
      <c r="C4" s="3" t="s">
        <v>9</v>
      </c>
      <c r="D4" s="3" t="s">
        <v>10</v>
      </c>
      <c r="E4" s="3" t="s">
        <v>11</v>
      </c>
      <c r="F4" s="4" t="s">
        <v>17</v>
      </c>
      <c r="G4" s="5" t="s">
        <v>12</v>
      </c>
      <c r="H4" s="7" t="s">
        <v>13</v>
      </c>
      <c r="I4" s="6" t="s">
        <v>14</v>
      </c>
    </row>
    <row r="5" spans="1:10">
      <c r="A5" s="47" t="s">
        <v>15</v>
      </c>
      <c r="B5" s="47" t="s">
        <v>21</v>
      </c>
      <c r="C5" s="47" t="s">
        <v>37</v>
      </c>
      <c r="D5" s="8" t="s">
        <v>29</v>
      </c>
      <c r="E5" s="50">
        <v>85000000</v>
      </c>
      <c r="F5" s="28">
        <v>19340</v>
      </c>
      <c r="G5" s="26">
        <f>F5*1.1</f>
        <v>21274</v>
      </c>
      <c r="H5" s="12">
        <f>G5*2*2400</f>
        <v>102115200</v>
      </c>
      <c r="I5" s="50">
        <f>E5+H5+H6+H7</f>
        <v>249011210</v>
      </c>
      <c r="J5" s="1"/>
    </row>
    <row r="6" spans="1:10">
      <c r="A6" s="48"/>
      <c r="B6" s="48"/>
      <c r="C6" s="48"/>
      <c r="D6" s="9" t="s">
        <v>30</v>
      </c>
      <c r="E6" s="51"/>
      <c r="F6" s="30">
        <v>148547</v>
      </c>
      <c r="G6" s="25">
        <f>F6*1.1</f>
        <v>163401.70000000001</v>
      </c>
      <c r="H6" s="23">
        <f>G6*300</f>
        <v>49020510</v>
      </c>
      <c r="I6" s="51"/>
      <c r="J6" s="1"/>
    </row>
    <row r="7" spans="1:10" ht="15.75" thickBot="1">
      <c r="A7" s="49"/>
      <c r="B7" s="49"/>
      <c r="C7" s="49"/>
      <c r="D7" s="10" t="s">
        <v>38</v>
      </c>
      <c r="E7" s="52"/>
      <c r="F7" s="29">
        <v>23410</v>
      </c>
      <c r="G7" s="27">
        <f>F7*1.1</f>
        <v>25751.000000000004</v>
      </c>
      <c r="H7" s="13">
        <f>G7*500</f>
        <v>12875500.000000002</v>
      </c>
      <c r="I7" s="52"/>
      <c r="J7" s="1"/>
    </row>
    <row r="8" spans="1:10">
      <c r="A8" s="47" t="s">
        <v>18</v>
      </c>
      <c r="B8" s="45" t="s">
        <v>33</v>
      </c>
      <c r="C8" s="47" t="s">
        <v>40</v>
      </c>
      <c r="D8" s="24" t="s">
        <v>39</v>
      </c>
      <c r="E8" s="57">
        <v>55000000</v>
      </c>
      <c r="F8" s="28">
        <v>1940</v>
      </c>
      <c r="G8" s="31">
        <f t="shared" ref="G8:G10" si="0">F8*1.1</f>
        <v>2134</v>
      </c>
      <c r="H8" s="12">
        <f>G8/2*6800</f>
        <v>7255600</v>
      </c>
      <c r="I8" s="50">
        <f>E8+H8+H9+H10</f>
        <v>72280670</v>
      </c>
      <c r="J8" s="1"/>
    </row>
    <row r="9" spans="1:10">
      <c r="A9" s="48"/>
      <c r="B9" s="46"/>
      <c r="C9" s="48"/>
      <c r="D9" s="24" t="s">
        <v>31</v>
      </c>
      <c r="E9" s="59"/>
      <c r="F9" s="30">
        <v>2478</v>
      </c>
      <c r="G9" s="25">
        <f t="shared" si="0"/>
        <v>2725.8</v>
      </c>
      <c r="H9" s="23">
        <f>G9*750</f>
        <v>2044350.0000000002</v>
      </c>
      <c r="I9" s="51"/>
      <c r="J9" s="1"/>
    </row>
    <row r="10" spans="1:10" ht="15.75" thickBot="1">
      <c r="A10" s="49"/>
      <c r="B10" s="43" t="s">
        <v>28</v>
      </c>
      <c r="C10" s="49"/>
      <c r="D10" s="9" t="s">
        <v>30</v>
      </c>
      <c r="E10" s="42"/>
      <c r="F10" s="39">
        <v>24184</v>
      </c>
      <c r="G10" s="40">
        <f t="shared" si="0"/>
        <v>26602.400000000001</v>
      </c>
      <c r="H10" s="58">
        <f>G10*300</f>
        <v>7980720</v>
      </c>
      <c r="I10" s="52"/>
      <c r="J10" s="1"/>
    </row>
    <row r="11" spans="1:10">
      <c r="A11" s="47" t="s">
        <v>22</v>
      </c>
      <c r="B11" s="47" t="s">
        <v>21</v>
      </c>
      <c r="C11" s="37" t="s">
        <v>41</v>
      </c>
      <c r="D11" s="8" t="s">
        <v>43</v>
      </c>
      <c r="E11" s="26">
        <v>80000000</v>
      </c>
      <c r="F11" s="28">
        <v>26512</v>
      </c>
      <c r="G11" s="26">
        <v>165346</v>
      </c>
      <c r="H11" s="12">
        <f>G11*600</f>
        <v>99207600</v>
      </c>
      <c r="I11" s="50">
        <f>E11+E12+H11+H12</f>
        <v>333711400</v>
      </c>
      <c r="J11" s="1"/>
    </row>
    <row r="12" spans="1:10" ht="13.5" customHeight="1" thickBot="1">
      <c r="A12" s="49"/>
      <c r="B12" s="49"/>
      <c r="C12" s="38" t="s">
        <v>44</v>
      </c>
      <c r="D12" s="10" t="s">
        <v>42</v>
      </c>
      <c r="E12" s="27">
        <v>80000000</v>
      </c>
      <c r="F12" s="29">
        <v>97202</v>
      </c>
      <c r="G12" s="27">
        <v>165564</v>
      </c>
      <c r="H12" s="13">
        <f>G12*450</f>
        <v>74503800</v>
      </c>
      <c r="I12" s="52"/>
      <c r="J12" s="1"/>
    </row>
    <row r="13" spans="1:10" ht="13.5" customHeight="1">
      <c r="A13" s="47" t="s">
        <v>16</v>
      </c>
      <c r="B13" s="47" t="s">
        <v>45</v>
      </c>
      <c r="C13" s="60">
        <v>43466</v>
      </c>
      <c r="D13" s="8" t="s">
        <v>46</v>
      </c>
      <c r="E13" s="28">
        <v>5000000</v>
      </c>
      <c r="F13" s="28"/>
      <c r="G13" s="31"/>
      <c r="H13" s="12"/>
      <c r="I13" s="50">
        <f>E13+E14</f>
        <v>7250000</v>
      </c>
      <c r="J13" s="1"/>
    </row>
    <row r="14" spans="1:10" ht="13.5" customHeight="1" thickBot="1">
      <c r="A14" s="49"/>
      <c r="B14" s="49"/>
      <c r="C14" s="49"/>
      <c r="D14" s="10" t="s">
        <v>47</v>
      </c>
      <c r="E14" s="29">
        <v>2250000</v>
      </c>
      <c r="F14" s="29"/>
      <c r="G14" s="32"/>
      <c r="H14" s="13"/>
      <c r="I14" s="52"/>
      <c r="J14" s="1"/>
    </row>
    <row r="15" spans="1:10" ht="15.75">
      <c r="E15" s="11">
        <f>SUM(E5:E14)</f>
        <v>307250000</v>
      </c>
      <c r="H15" s="11">
        <f>SUM(H5:H14)</f>
        <v>355003280</v>
      </c>
      <c r="I15" s="11">
        <f>SUM(I5:I14)</f>
        <v>662253280</v>
      </c>
    </row>
    <row r="17" spans="7:7">
      <c r="G17" s="41"/>
    </row>
    <row r="18" spans="7:7">
      <c r="G18" s="41"/>
    </row>
    <row r="19" spans="7:7">
      <c r="G19" s="1"/>
    </row>
  </sheetData>
  <mergeCells count="19">
    <mergeCell ref="I8:I10"/>
    <mergeCell ref="A13:A14"/>
    <mergeCell ref="B13:B14"/>
    <mergeCell ref="A5:A7"/>
    <mergeCell ref="A8:A10"/>
    <mergeCell ref="B8:B9"/>
    <mergeCell ref="I5:I7"/>
    <mergeCell ref="C13:C14"/>
    <mergeCell ref="A3:D3"/>
    <mergeCell ref="E3:I3"/>
    <mergeCell ref="C5:C7"/>
    <mergeCell ref="B5:B7"/>
    <mergeCell ref="E5:E7"/>
    <mergeCell ref="I11:I12"/>
    <mergeCell ref="C8:C10"/>
    <mergeCell ref="I13:I14"/>
    <mergeCell ref="A11:A12"/>
    <mergeCell ref="B11:B12"/>
    <mergeCell ref="E8:E9"/>
  </mergeCells>
  <pageMargins left="0.3" right="0.31" top="0.75" bottom="0.75" header="0.3" footer="0.3"/>
  <pageSetup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Promo Mailer Jan'19</vt:lpstr>
      <vt:lpstr>Mekanisme</vt:lpstr>
      <vt:lpstr>Sheet1</vt:lpstr>
      <vt:lpstr>'Promo Mailer Jan''19'!Print_Area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HOME</cp:lastModifiedBy>
  <cp:lastPrinted>2017-05-26T07:57:44Z</cp:lastPrinted>
  <dcterms:created xsi:type="dcterms:W3CDTF">2017-03-13T06:37:49Z</dcterms:created>
  <dcterms:modified xsi:type="dcterms:W3CDTF">2018-12-28T03:35:27Z</dcterms:modified>
</cp:coreProperties>
</file>