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target" sheetId="1" r:id="rId1"/>
    <sheet name="lap.pencapain" sheetId="2" r:id="rId2"/>
  </sheets>
  <calcPr calcId="124519"/>
</workbook>
</file>

<file path=xl/calcChain.xml><?xml version="1.0" encoding="utf-8"?>
<calcChain xmlns="http://schemas.openxmlformats.org/spreadsheetml/2006/main">
  <c r="C13" i="2"/>
  <c r="J13" i="1"/>
  <c r="I13"/>
  <c r="I8"/>
  <c r="H13"/>
  <c r="E13"/>
  <c r="D13"/>
  <c r="C13"/>
  <c r="M9"/>
  <c r="M10"/>
  <c r="M11"/>
  <c r="M12"/>
  <c r="M8"/>
  <c r="I9"/>
  <c r="I10"/>
  <c r="I11"/>
  <c r="I12"/>
  <c r="F12"/>
  <c r="F11"/>
  <c r="F10"/>
  <c r="F9"/>
  <c r="F8"/>
  <c r="G12"/>
  <c r="AF12" i="2"/>
  <c r="AG12" s="1"/>
  <c r="AF11"/>
  <c r="AG11" s="1"/>
  <c r="AF10"/>
  <c r="AG10" s="1"/>
  <c r="AF9"/>
  <c r="AG9" s="1"/>
  <c r="AF8"/>
  <c r="AG8" s="1"/>
  <c r="F13" i="1" l="1"/>
  <c r="AH10" i="2"/>
  <c r="AH12"/>
  <c r="AF13"/>
  <c r="AG13" s="1"/>
  <c r="AH13" l="1"/>
  <c r="M13" i="1"/>
  <c r="G9"/>
  <c r="G10"/>
  <c r="G11"/>
  <c r="G13"/>
  <c r="G8"/>
  <c r="M15" l="1"/>
</calcChain>
</file>

<file path=xl/sharedStrings.xml><?xml version="1.0" encoding="utf-8"?>
<sst xmlns="http://schemas.openxmlformats.org/spreadsheetml/2006/main" count="67" uniqueCount="41">
  <si>
    <t>Grand Total</t>
  </si>
  <si>
    <t>NAMA SALESMAN</t>
  </si>
  <si>
    <t>AAN</t>
  </si>
  <si>
    <t>FEBRI</t>
  </si>
  <si>
    <t>NO</t>
  </si>
  <si>
    <t xml:space="preserve">VALUE </t>
  </si>
  <si>
    <t>TOTAL PENCAPAIAN</t>
  </si>
  <si>
    <t>% CAPAI</t>
  </si>
  <si>
    <t>TTL INSENTIF</t>
  </si>
  <si>
    <t>INSENTIF/Crt</t>
  </si>
  <si>
    <t>GRAND Total (3 Bln in Crt)</t>
  </si>
  <si>
    <t>cost rasio</t>
  </si>
  <si>
    <t>Form Insentif Salesman GK</t>
  </si>
  <si>
    <t>Nama GK   :  Cv Pelita Hati</t>
  </si>
  <si>
    <t xml:space="preserve"> estimasi INSENTIF</t>
  </si>
  <si>
    <t>AVG 3 BLN in Crt</t>
  </si>
  <si>
    <t>Tabel Monitoring Pencapaian Target</t>
  </si>
  <si>
    <t>tanggal</t>
  </si>
  <si>
    <t>No</t>
  </si>
  <si>
    <t>TOTAL</t>
  </si>
  <si>
    <t>PENCAPAIAN</t>
  </si>
  <si>
    <t>ANGGI</t>
  </si>
  <si>
    <t>SALES</t>
  </si>
  <si>
    <t>TARGET</t>
  </si>
  <si>
    <t>KAMIS</t>
  </si>
  <si>
    <t>JUMAT</t>
  </si>
  <si>
    <t>SABTU</t>
  </si>
  <si>
    <t>MINGGU</t>
  </si>
  <si>
    <t>SENIN</t>
  </si>
  <si>
    <t>SELASA</t>
  </si>
  <si>
    <t>RABU</t>
  </si>
  <si>
    <t>INSENTIF</t>
  </si>
  <si>
    <t>TARGET Bulan OKT (UP 20 % in Crt)</t>
  </si>
  <si>
    <t>RIZAL</t>
  </si>
  <si>
    <t>Okt'18</t>
  </si>
  <si>
    <t>Nov'18</t>
  </si>
  <si>
    <t>Alamat        : Jln. Ahmad Yani No 133 Wiradesa Pekalongan.</t>
  </si>
  <si>
    <t>FARIT</t>
  </si>
  <si>
    <t>Des'18</t>
  </si>
  <si>
    <t>Bulan          :  Febuari  2019</t>
  </si>
  <si>
    <t>Bulan : febuari 2019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</si>
</sst>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charset val="1"/>
      <scheme val="minor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protection locked="0"/>
    </xf>
  </cellStyleXfs>
  <cellXfs count="10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0" fillId="0" borderId="4" xfId="0" applyNumberFormat="1" applyBorder="1"/>
    <xf numFmtId="42" fontId="0" fillId="0" borderId="4" xfId="3" applyFont="1" applyBorder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1" fontId="2" fillId="0" borderId="0" xfId="0" applyNumberFormat="1" applyFont="1" applyBorder="1"/>
    <xf numFmtId="9" fontId="0" fillId="0" borderId="0" xfId="4" applyFont="1" applyBorder="1" applyAlignment="1">
      <alignment horizontal="center"/>
    </xf>
    <xf numFmtId="42" fontId="0" fillId="0" borderId="0" xfId="3" applyFont="1" applyBorder="1"/>
    <xf numFmtId="164" fontId="2" fillId="0" borderId="0" xfId="2" applyNumberFormat="1" applyFont="1" applyBorder="1"/>
    <xf numFmtId="0" fontId="0" fillId="0" borderId="0" xfId="0" applyBorder="1"/>
    <xf numFmtId="41" fontId="0" fillId="0" borderId="0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4" applyFont="1" applyBorder="1"/>
    <xf numFmtId="0" fontId="0" fillId="2" borderId="0" xfId="0" applyFill="1"/>
    <xf numFmtId="164" fontId="3" fillId="0" borderId="5" xfId="2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41" fontId="0" fillId="0" borderId="12" xfId="1" applyFont="1" applyBorder="1"/>
    <xf numFmtId="41" fontId="0" fillId="0" borderId="12" xfId="0" applyNumberFormat="1" applyBorder="1"/>
    <xf numFmtId="41" fontId="2" fillId="0" borderId="13" xfId="0" applyNumberFormat="1" applyFont="1" applyBorder="1"/>
    <xf numFmtId="0" fontId="0" fillId="0" borderId="14" xfId="0" applyBorder="1" applyAlignment="1">
      <alignment horizontal="center"/>
    </xf>
    <xf numFmtId="41" fontId="0" fillId="0" borderId="15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3" borderId="0" xfId="5" applyFont="1" applyFill="1" applyAlignment="1" applyProtection="1"/>
    <xf numFmtId="0" fontId="9" fillId="3" borderId="0" xfId="0" applyFont="1" applyFill="1" applyAlignment="1">
      <alignment vertical="center"/>
    </xf>
    <xf numFmtId="0" fontId="7" fillId="3" borderId="0" xfId="5" applyFill="1" applyAlignment="1" applyProtection="1"/>
    <xf numFmtId="0" fontId="0" fillId="3" borderId="0" xfId="0" applyFill="1" applyAlignment="1">
      <alignment vertical="center"/>
    </xf>
    <xf numFmtId="0" fontId="7" fillId="3" borderId="0" xfId="5" applyFill="1" applyAlignment="1" applyProtection="1">
      <alignment horizontal="center"/>
    </xf>
    <xf numFmtId="41" fontId="0" fillId="0" borderId="0" xfId="0" applyNumberFormat="1" applyFill="1" applyBorder="1"/>
    <xf numFmtId="42" fontId="0" fillId="0" borderId="15" xfId="3" applyFont="1" applyBorder="1"/>
    <xf numFmtId="9" fontId="0" fillId="0" borderId="12" xfId="4" applyFont="1" applyBorder="1" applyAlignment="1">
      <alignment horizontal="center"/>
    </xf>
    <xf numFmtId="42" fontId="0" fillId="0" borderId="12" xfId="3" applyFont="1" applyBorder="1"/>
    <xf numFmtId="164" fontId="2" fillId="0" borderId="13" xfId="2" applyNumberFormat="1" applyFont="1" applyBorder="1"/>
    <xf numFmtId="164" fontId="3" fillId="0" borderId="10" xfId="2" applyNumberFormat="1" applyFont="1" applyBorder="1"/>
    <xf numFmtId="41" fontId="0" fillId="3" borderId="4" xfId="1" applyFont="1" applyFill="1" applyBorder="1"/>
    <xf numFmtId="41" fontId="0" fillId="3" borderId="1" xfId="1" applyFont="1" applyFill="1" applyBorder="1"/>
    <xf numFmtId="0" fontId="0" fillId="3" borderId="3" xfId="0" applyFill="1" applyBorder="1"/>
    <xf numFmtId="41" fontId="0" fillId="3" borderId="9" xfId="1" applyFont="1" applyFill="1" applyBorder="1"/>
    <xf numFmtId="0" fontId="0" fillId="3" borderId="2" xfId="0" applyFill="1" applyBorder="1"/>
    <xf numFmtId="0" fontId="0" fillId="3" borderId="16" xfId="0" applyFill="1" applyBorder="1"/>
    <xf numFmtId="41" fontId="0" fillId="3" borderId="17" xfId="1" applyFont="1" applyFill="1" applyBorder="1"/>
    <xf numFmtId="0" fontId="0" fillId="3" borderId="24" xfId="0" applyFill="1" applyBorder="1"/>
    <xf numFmtId="0" fontId="0" fillId="3" borderId="25" xfId="0" applyFill="1" applyBorder="1"/>
    <xf numFmtId="41" fontId="0" fillId="3" borderId="26" xfId="1" applyFont="1" applyFill="1" applyBorder="1"/>
    <xf numFmtId="0" fontId="7" fillId="3" borderId="0" xfId="5" applyFill="1" applyAlignment="1" applyProtection="1">
      <alignment horizontal="left"/>
    </xf>
    <xf numFmtId="0" fontId="10" fillId="3" borderId="0" xfId="5" applyFont="1" applyFill="1" applyAlignment="1" applyProtection="1">
      <alignment horizontal="left"/>
    </xf>
    <xf numFmtId="15" fontId="2" fillId="3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5" fontId="11" fillId="3" borderId="9" xfId="4" applyNumberFormat="1" applyFont="1" applyFill="1" applyBorder="1"/>
    <xf numFmtId="41" fontId="7" fillId="3" borderId="28" xfId="4" applyNumberFormat="1" applyFont="1" applyFill="1" applyBorder="1" applyAlignment="1" applyProtection="1"/>
    <xf numFmtId="41" fontId="7" fillId="3" borderId="18" xfId="4" applyNumberFormat="1" applyFont="1" applyFill="1" applyBorder="1" applyAlignment="1" applyProtection="1"/>
    <xf numFmtId="41" fontId="0" fillId="0" borderId="4" xfId="1" applyFont="1" applyBorder="1"/>
    <xf numFmtId="41" fontId="0" fillId="0" borderId="1" xfId="1" applyFont="1" applyBorder="1"/>
    <xf numFmtId="0" fontId="0" fillId="0" borderId="15" xfId="0" applyBorder="1"/>
    <xf numFmtId="41" fontId="0" fillId="0" borderId="15" xfId="1" applyFont="1" applyBorder="1"/>
    <xf numFmtId="41" fontId="2" fillId="2" borderId="12" xfId="1" applyFont="1" applyFill="1" applyBorder="1"/>
    <xf numFmtId="41" fontId="0" fillId="4" borderId="4" xfId="1" applyFont="1" applyFill="1" applyBorder="1"/>
    <xf numFmtId="41" fontId="0" fillId="4" borderId="1" xfId="1" applyFont="1" applyFill="1" applyBorder="1"/>
    <xf numFmtId="41" fontId="0" fillId="4" borderId="17" xfId="1" applyFont="1" applyFill="1" applyBorder="1"/>
    <xf numFmtId="0" fontId="0" fillId="4" borderId="25" xfId="0" applyFill="1" applyBorder="1"/>
    <xf numFmtId="15" fontId="2" fillId="0" borderId="23" xfId="0" applyNumberFormat="1" applyFont="1" applyFill="1" applyBorder="1" applyAlignment="1">
      <alignment horizontal="left" vertical="center"/>
    </xf>
    <xf numFmtId="41" fontId="0" fillId="0" borderId="4" xfId="1" applyFont="1" applyFill="1" applyBorder="1"/>
    <xf numFmtId="41" fontId="0" fillId="0" borderId="1" xfId="1" applyFont="1" applyFill="1" applyBorder="1"/>
    <xf numFmtId="41" fontId="0" fillId="0" borderId="17" xfId="1" applyFont="1" applyFill="1" applyBorder="1"/>
    <xf numFmtId="0" fontId="0" fillId="0" borderId="25" xfId="0" applyFill="1" applyBorder="1"/>
    <xf numFmtId="165" fontId="11" fillId="0" borderId="9" xfId="4" applyNumberFormat="1" applyFont="1" applyFill="1" applyBorder="1"/>
    <xf numFmtId="41" fontId="8" fillId="0" borderId="28" xfId="4" applyNumberFormat="1" applyFont="1" applyFill="1" applyBorder="1" applyAlignment="1" applyProtection="1"/>
    <xf numFmtId="41" fontId="7" fillId="0" borderId="28" xfId="4" applyNumberFormat="1" applyFont="1" applyFill="1" applyBorder="1" applyAlignment="1" applyProtection="1"/>
    <xf numFmtId="41" fontId="8" fillId="0" borderId="19" xfId="4" applyNumberFormat="1" applyFont="1" applyFill="1" applyBorder="1" applyAlignment="1" applyProtection="1"/>
    <xf numFmtId="165" fontId="11" fillId="0" borderId="26" xfId="4" applyNumberFormat="1" applyFont="1" applyFill="1" applyBorder="1"/>
    <xf numFmtId="41" fontId="2" fillId="0" borderId="29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9" fontId="2" fillId="0" borderId="33" xfId="4" applyFont="1" applyBorder="1" applyAlignment="1">
      <alignment horizontal="center" vertical="center"/>
    </xf>
    <xf numFmtId="43" fontId="2" fillId="0" borderId="34" xfId="2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1" fontId="0" fillId="0" borderId="0" xfId="1" applyFont="1"/>
    <xf numFmtId="41" fontId="0" fillId="2" borderId="9" xfId="1" applyFont="1" applyFill="1" applyBorder="1"/>
    <xf numFmtId="41" fontId="0" fillId="2" borderId="35" xfId="1" applyFont="1" applyFill="1" applyBorder="1"/>
    <xf numFmtId="41" fontId="0" fillId="2" borderId="36" xfId="1" applyFont="1" applyFill="1" applyBorder="1"/>
    <xf numFmtId="9" fontId="0" fillId="0" borderId="37" xfId="4" applyFont="1" applyBorder="1" applyAlignment="1">
      <alignment horizontal="center"/>
    </xf>
    <xf numFmtId="9" fontId="0" fillId="0" borderId="38" xfId="4" applyFont="1" applyBorder="1" applyAlignment="1">
      <alignment horizontal="center"/>
    </xf>
    <xf numFmtId="41" fontId="0" fillId="0" borderId="1" xfId="0" applyNumberFormat="1" applyBorder="1"/>
    <xf numFmtId="0" fontId="2" fillId="0" borderId="8" xfId="0" applyFont="1" applyFill="1" applyBorder="1" applyAlignment="1">
      <alignment horizontal="center" vertical="center" wrapText="1"/>
    </xf>
    <xf numFmtId="41" fontId="2" fillId="2" borderId="39" xfId="1" applyFont="1" applyFill="1" applyBorder="1" applyAlignment="1">
      <alignment horizontal="center" vertical="center" wrapText="1"/>
    </xf>
    <xf numFmtId="41" fontId="8" fillId="3" borderId="27" xfId="4" applyNumberFormat="1" applyFont="1" applyFill="1" applyBorder="1" applyAlignment="1" applyProtection="1">
      <alignment horizontal="center" vertical="center"/>
    </xf>
    <xf numFmtId="41" fontId="8" fillId="3" borderId="29" xfId="4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41" fontId="0" fillId="2" borderId="1" xfId="1" applyFont="1" applyFill="1" applyBorder="1"/>
    <xf numFmtId="41" fontId="0" fillId="2" borderId="4" xfId="1" applyFont="1" applyFill="1" applyBorder="1"/>
    <xf numFmtId="41" fontId="0" fillId="2" borderId="15" xfId="1" applyFont="1" applyFill="1" applyBorder="1"/>
  </cellXfs>
  <cellStyles count="6">
    <cellStyle name="Comma" xfId="2" builtinId="3"/>
    <cellStyle name="Comma [0]" xfId="1" builtinId="6"/>
    <cellStyle name="Currency [0]" xfId="3" builtinId="7"/>
    <cellStyle name="Normal" xfId="0" builtinId="0"/>
    <cellStyle name="Normal 2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zoomScale="90" zoomScaleNormal="90" workbookViewId="0">
      <selection activeCell="G13" sqref="G13"/>
    </sheetView>
  </sheetViews>
  <sheetFormatPr defaultRowHeight="15"/>
  <cols>
    <col min="1" max="1" width="3.85546875" style="8" bestFit="1" customWidth="1"/>
    <col min="2" max="2" width="17.140625" customWidth="1"/>
    <col min="3" max="3" width="8.42578125" bestFit="1" customWidth="1"/>
    <col min="4" max="4" width="8.5703125" bestFit="1" customWidth="1"/>
    <col min="5" max="5" width="8.42578125" bestFit="1" customWidth="1"/>
    <col min="6" max="6" width="12.7109375" customWidth="1"/>
    <col min="7" max="7" width="9.85546875" customWidth="1"/>
    <col min="8" max="8" width="17.5703125" style="85" customWidth="1"/>
    <col min="9" max="9" width="13.28515625" bestFit="1" customWidth="1"/>
    <col min="10" max="10" width="19" bestFit="1" customWidth="1"/>
    <col min="11" max="11" width="8.7109375" customWidth="1"/>
    <col min="12" max="12" width="12.42578125" bestFit="1" customWidth="1"/>
    <col min="13" max="13" width="14.5703125" customWidth="1"/>
  </cols>
  <sheetData>
    <row r="2" spans="1:14" ht="18">
      <c r="B2" s="30" t="s">
        <v>12</v>
      </c>
      <c r="C2" s="31"/>
    </row>
    <row r="3" spans="1:14" ht="18">
      <c r="B3" s="30" t="s">
        <v>13</v>
      </c>
      <c r="C3" s="31"/>
    </row>
    <row r="4" spans="1:14" ht="18">
      <c r="B4" s="30" t="s">
        <v>36</v>
      </c>
      <c r="C4" s="31"/>
    </row>
    <row r="5" spans="1:14" ht="18">
      <c r="B5" s="29" t="s">
        <v>39</v>
      </c>
    </row>
    <row r="6" spans="1:14" ht="15.75" thickBot="1">
      <c r="J6" s="7" t="s">
        <v>14</v>
      </c>
      <c r="K6" s="20"/>
      <c r="L6" s="20"/>
      <c r="M6" s="20"/>
    </row>
    <row r="7" spans="1:14" ht="29.25" customHeight="1" thickBot="1">
      <c r="A7" s="3" t="s">
        <v>4</v>
      </c>
      <c r="B7" s="4" t="s">
        <v>1</v>
      </c>
      <c r="C7" s="4" t="s">
        <v>34</v>
      </c>
      <c r="D7" s="4" t="s">
        <v>35</v>
      </c>
      <c r="E7" s="4" t="s">
        <v>38</v>
      </c>
      <c r="F7" s="17" t="s">
        <v>10</v>
      </c>
      <c r="G7" s="92" t="s">
        <v>15</v>
      </c>
      <c r="H7" s="93" t="s">
        <v>32</v>
      </c>
      <c r="I7" s="80" t="s">
        <v>5</v>
      </c>
      <c r="J7" s="81" t="s">
        <v>6</v>
      </c>
      <c r="K7" s="82" t="s">
        <v>7</v>
      </c>
      <c r="L7" s="84" t="s">
        <v>9</v>
      </c>
      <c r="M7" s="83" t="s">
        <v>8</v>
      </c>
    </row>
    <row r="8" spans="1:14" ht="20.25" customHeight="1">
      <c r="A8" s="9">
        <v>1</v>
      </c>
      <c r="B8" s="2" t="s">
        <v>2</v>
      </c>
      <c r="C8" s="60">
        <v>1708</v>
      </c>
      <c r="D8" s="60">
        <v>1940</v>
      </c>
      <c r="E8" s="60">
        <v>2392.5555555555557</v>
      </c>
      <c r="F8" s="60">
        <f>SUM(C8:E8)</f>
        <v>6040.5555555555557</v>
      </c>
      <c r="G8" s="5">
        <f>AVERAGE(C8:E8)</f>
        <v>2013.5185185185185</v>
      </c>
      <c r="H8" s="86">
        <v>2416.2222222222222</v>
      </c>
      <c r="I8" s="5">
        <f>H8*79200</f>
        <v>191364800</v>
      </c>
      <c r="J8" s="105">
        <v>2416.2222222222222</v>
      </c>
      <c r="K8" s="89">
        <v>1</v>
      </c>
      <c r="L8" s="6">
        <v>500</v>
      </c>
      <c r="M8" s="21">
        <f>J8*L8</f>
        <v>1208111.111111111</v>
      </c>
    </row>
    <row r="9" spans="1:14" ht="20.25" customHeight="1">
      <c r="A9" s="10">
        <v>2</v>
      </c>
      <c r="B9" s="1" t="s">
        <v>21</v>
      </c>
      <c r="C9" s="61">
        <v>944</v>
      </c>
      <c r="D9" s="61">
        <v>1340</v>
      </c>
      <c r="E9" s="61">
        <v>1659</v>
      </c>
      <c r="F9" s="60">
        <f t="shared" ref="F9:F12" si="0">SUM(C9:E9)</f>
        <v>3943</v>
      </c>
      <c r="G9" s="5">
        <f t="shared" ref="G9:G13" si="1">AVERAGE(C9:E9)</f>
        <v>1314.3333333333333</v>
      </c>
      <c r="H9" s="87">
        <v>1577.1999999999998</v>
      </c>
      <c r="I9" s="91">
        <f t="shared" ref="I9:I12" si="2">H9*79200</f>
        <v>124914239.99999999</v>
      </c>
      <c r="J9" s="104">
        <v>1577.1999999999998</v>
      </c>
      <c r="K9" s="89">
        <v>1</v>
      </c>
      <c r="L9" s="6">
        <v>500</v>
      </c>
      <c r="M9" s="21">
        <f t="shared" ref="M9:M12" si="3">J9*L9</f>
        <v>788599.99999999988</v>
      </c>
    </row>
    <row r="10" spans="1:14" ht="20.25" customHeight="1">
      <c r="A10" s="10">
        <v>3</v>
      </c>
      <c r="B10" s="1" t="s">
        <v>33</v>
      </c>
      <c r="C10" s="61">
        <v>1565</v>
      </c>
      <c r="D10" s="61">
        <v>2646</v>
      </c>
      <c r="E10" s="61">
        <v>2712</v>
      </c>
      <c r="F10" s="60">
        <f t="shared" si="0"/>
        <v>6923</v>
      </c>
      <c r="G10" s="5">
        <f t="shared" si="1"/>
        <v>2307.6666666666665</v>
      </c>
      <c r="H10" s="87">
        <v>2769.2</v>
      </c>
      <c r="I10" s="91">
        <f t="shared" si="2"/>
        <v>219320640</v>
      </c>
      <c r="J10" s="104">
        <v>2769.2</v>
      </c>
      <c r="K10" s="89">
        <v>1</v>
      </c>
      <c r="L10" s="6">
        <v>500</v>
      </c>
      <c r="M10" s="21">
        <f t="shared" si="3"/>
        <v>1384600</v>
      </c>
    </row>
    <row r="11" spans="1:14" ht="20.25" customHeight="1">
      <c r="A11" s="10">
        <v>4</v>
      </c>
      <c r="B11" s="1" t="s">
        <v>37</v>
      </c>
      <c r="C11" s="61">
        <v>2121</v>
      </c>
      <c r="D11" s="61">
        <v>2227</v>
      </c>
      <c r="E11" s="61">
        <v>2917</v>
      </c>
      <c r="F11" s="60">
        <f t="shared" si="0"/>
        <v>7265</v>
      </c>
      <c r="G11" s="5">
        <f t="shared" si="1"/>
        <v>2421.6666666666665</v>
      </c>
      <c r="H11" s="87">
        <v>2906</v>
      </c>
      <c r="I11" s="91">
        <f t="shared" si="2"/>
        <v>230155200</v>
      </c>
      <c r="J11" s="104">
        <v>2906</v>
      </c>
      <c r="K11" s="89">
        <v>1</v>
      </c>
      <c r="L11" s="6">
        <v>500</v>
      </c>
      <c r="M11" s="21">
        <f t="shared" si="3"/>
        <v>1453000</v>
      </c>
    </row>
    <row r="12" spans="1:14" ht="20.25" customHeight="1" thickBot="1">
      <c r="A12" s="27">
        <v>5</v>
      </c>
      <c r="B12" s="62" t="s">
        <v>3</v>
      </c>
      <c r="C12" s="63">
        <v>1329</v>
      </c>
      <c r="D12" s="63">
        <v>1511</v>
      </c>
      <c r="E12" s="63">
        <v>1675</v>
      </c>
      <c r="F12" s="63">
        <f t="shared" si="0"/>
        <v>4515</v>
      </c>
      <c r="G12" s="28">
        <f>AVERAGE(C12:E12)</f>
        <v>1505</v>
      </c>
      <c r="H12" s="88">
        <v>1806</v>
      </c>
      <c r="I12" s="28">
        <f t="shared" si="2"/>
        <v>143035200</v>
      </c>
      <c r="J12" s="106">
        <v>1806</v>
      </c>
      <c r="K12" s="90">
        <v>1</v>
      </c>
      <c r="L12" s="38">
        <v>500</v>
      </c>
      <c r="M12" s="42">
        <f t="shared" si="3"/>
        <v>903000</v>
      </c>
    </row>
    <row r="13" spans="1:14" ht="20.25" customHeight="1" thickTop="1" thickBot="1">
      <c r="A13" s="22"/>
      <c r="B13" s="23" t="s">
        <v>0</v>
      </c>
      <c r="C13" s="24">
        <f>SUM(C8:C12)</f>
        <v>7667</v>
      </c>
      <c r="D13" s="24">
        <f t="shared" ref="D13:E13" si="4">SUM(D8:D12)</f>
        <v>9664</v>
      </c>
      <c r="E13" s="24">
        <f t="shared" si="4"/>
        <v>11355.555555555555</v>
      </c>
      <c r="F13" s="24">
        <f>SUM(F8:F12)</f>
        <v>28686.555555555555</v>
      </c>
      <c r="G13" s="25">
        <f t="shared" si="1"/>
        <v>9562.1851851851843</v>
      </c>
      <c r="H13" s="64">
        <f>SUM(H8:H12)</f>
        <v>11474.622222222222</v>
      </c>
      <c r="I13" s="26">
        <f>H13*79200</f>
        <v>908790080</v>
      </c>
      <c r="J13" s="64">
        <f>SUM(J8:J12)</f>
        <v>11474.622222222222</v>
      </c>
      <c r="K13" s="39"/>
      <c r="L13" s="40"/>
      <c r="M13" s="41">
        <f>SUM(M8:M12)</f>
        <v>5737311.111111111</v>
      </c>
    </row>
    <row r="14" spans="1:14" ht="15.75" thickTop="1">
      <c r="J14" s="11"/>
      <c r="K14" s="12"/>
      <c r="L14" s="13"/>
      <c r="M14" s="14"/>
      <c r="N14" s="15"/>
    </row>
    <row r="15" spans="1:14">
      <c r="J15" s="16"/>
      <c r="K15" s="12"/>
      <c r="L15" s="18" t="s">
        <v>11</v>
      </c>
      <c r="M15" s="19">
        <f>M13/I13</f>
        <v>6.313131313131313E-3</v>
      </c>
      <c r="N15" s="15"/>
    </row>
    <row r="16" spans="1:14">
      <c r="J16" s="11"/>
      <c r="K16" s="12"/>
      <c r="L16" s="15"/>
      <c r="M16" s="14"/>
      <c r="N16" s="15"/>
    </row>
    <row r="17" spans="10:14">
      <c r="J17" s="15"/>
      <c r="K17" s="15"/>
      <c r="L17" s="15"/>
      <c r="M17" s="15"/>
      <c r="N1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H20"/>
  <sheetViews>
    <sheetView topLeftCell="D1" zoomScale="80" zoomScaleNormal="80" workbookViewId="0">
      <selection activeCell="D9" sqref="D9"/>
    </sheetView>
  </sheetViews>
  <sheetFormatPr defaultRowHeight="15"/>
  <cols>
    <col min="1" max="1" width="3.28515625" customWidth="1"/>
    <col min="2" max="2" width="16.140625" customWidth="1"/>
    <col min="3" max="3" width="8.85546875" customWidth="1"/>
    <col min="4" max="4" width="10.140625" style="56" bestFit="1" customWidth="1"/>
    <col min="5" max="31" width="10" bestFit="1" customWidth="1"/>
    <col min="32" max="32" width="6.7109375" bestFit="1" customWidth="1"/>
    <col min="33" max="33" width="14" bestFit="1" customWidth="1"/>
    <col min="34" max="34" width="10.42578125" bestFit="1" customWidth="1"/>
  </cols>
  <sheetData>
    <row r="3" spans="1:34" ht="21">
      <c r="A3" s="32" t="s">
        <v>16</v>
      </c>
      <c r="B3" s="33"/>
      <c r="C3" s="34"/>
      <c r="D3" s="5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5"/>
      <c r="AF3" s="34"/>
      <c r="AG3" s="34"/>
      <c r="AH3" s="35"/>
    </row>
    <row r="4" spans="1:34">
      <c r="A4" s="34"/>
      <c r="B4" s="34"/>
      <c r="C4" s="36"/>
      <c r="D4" s="5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/>
    </row>
    <row r="5" spans="1:34" ht="15.75" thickBot="1">
      <c r="A5" s="34"/>
      <c r="B5" s="32" t="s">
        <v>40</v>
      </c>
      <c r="C5" s="36"/>
      <c r="D5" s="54" t="s">
        <v>17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5"/>
    </row>
    <row r="6" spans="1:34" ht="15.75" thickBot="1">
      <c r="A6" s="96" t="s">
        <v>18</v>
      </c>
      <c r="B6" s="98" t="s">
        <v>22</v>
      </c>
      <c r="C6" s="98" t="s">
        <v>23</v>
      </c>
      <c r="D6" s="55">
        <v>43497</v>
      </c>
      <c r="E6" s="55">
        <v>43498</v>
      </c>
      <c r="F6" s="55">
        <v>43499</v>
      </c>
      <c r="G6" s="55">
        <v>43500</v>
      </c>
      <c r="H6" s="55">
        <v>43501</v>
      </c>
      <c r="I6" s="55">
        <v>43502</v>
      </c>
      <c r="J6" s="55">
        <v>43503</v>
      </c>
      <c r="K6" s="55">
        <v>43504</v>
      </c>
      <c r="L6" s="55">
        <v>43505</v>
      </c>
      <c r="M6" s="55">
        <v>43506</v>
      </c>
      <c r="N6" s="55">
        <v>43507</v>
      </c>
      <c r="O6" s="55">
        <v>43508</v>
      </c>
      <c r="P6" s="55">
        <v>43509</v>
      </c>
      <c r="Q6" s="55">
        <v>43510</v>
      </c>
      <c r="R6" s="55">
        <v>43511</v>
      </c>
      <c r="S6" s="55">
        <v>43512</v>
      </c>
      <c r="T6" s="55">
        <v>43513</v>
      </c>
      <c r="U6" s="55">
        <v>43514</v>
      </c>
      <c r="V6" s="55">
        <v>43515</v>
      </c>
      <c r="W6" s="55">
        <v>43516</v>
      </c>
      <c r="X6" s="55">
        <v>43517</v>
      </c>
      <c r="Y6" s="55">
        <v>43518</v>
      </c>
      <c r="Z6" s="55">
        <v>43519</v>
      </c>
      <c r="AA6" s="55">
        <v>43520</v>
      </c>
      <c r="AB6" s="55">
        <v>43521</v>
      </c>
      <c r="AC6" s="55">
        <v>43522</v>
      </c>
      <c r="AD6" s="55">
        <v>43523</v>
      </c>
      <c r="AE6" s="55">
        <v>43524</v>
      </c>
      <c r="AF6" s="100" t="s">
        <v>19</v>
      </c>
      <c r="AG6" s="102" t="s">
        <v>20</v>
      </c>
      <c r="AH6" s="94" t="s">
        <v>31</v>
      </c>
    </row>
    <row r="7" spans="1:34" ht="15.75" thickBot="1">
      <c r="A7" s="97"/>
      <c r="B7" s="99"/>
      <c r="C7" s="99"/>
      <c r="D7" s="69" t="s">
        <v>25</v>
      </c>
      <c r="E7" s="69" t="s">
        <v>26</v>
      </c>
      <c r="F7" s="69" t="s">
        <v>27</v>
      </c>
      <c r="G7" s="69" t="s">
        <v>28</v>
      </c>
      <c r="H7" s="69" t="s">
        <v>29</v>
      </c>
      <c r="I7" s="69" t="s">
        <v>30</v>
      </c>
      <c r="J7" s="69" t="s">
        <v>24</v>
      </c>
      <c r="K7" s="69" t="s">
        <v>25</v>
      </c>
      <c r="L7" s="69" t="s">
        <v>26</v>
      </c>
      <c r="M7" s="69" t="s">
        <v>27</v>
      </c>
      <c r="N7" s="69" t="s">
        <v>28</v>
      </c>
      <c r="O7" s="69" t="s">
        <v>29</v>
      </c>
      <c r="P7" s="69" t="s">
        <v>30</v>
      </c>
      <c r="Q7" s="69" t="s">
        <v>24</v>
      </c>
      <c r="R7" s="69" t="s">
        <v>25</v>
      </c>
      <c r="S7" s="69" t="s">
        <v>26</v>
      </c>
      <c r="T7" s="69" t="s">
        <v>27</v>
      </c>
      <c r="U7" s="69" t="s">
        <v>28</v>
      </c>
      <c r="V7" s="69" t="s">
        <v>29</v>
      </c>
      <c r="W7" s="69" t="s">
        <v>30</v>
      </c>
      <c r="X7" s="69" t="s">
        <v>24</v>
      </c>
      <c r="Y7" s="69" t="s">
        <v>25</v>
      </c>
      <c r="Z7" s="69" t="s">
        <v>26</v>
      </c>
      <c r="AA7" s="69" t="s">
        <v>27</v>
      </c>
      <c r="AB7" s="69" t="s">
        <v>28</v>
      </c>
      <c r="AC7" s="69" t="s">
        <v>29</v>
      </c>
      <c r="AD7" s="69" t="s">
        <v>30</v>
      </c>
      <c r="AE7" s="69" t="s">
        <v>24</v>
      </c>
      <c r="AF7" s="101"/>
      <c r="AG7" s="103"/>
      <c r="AH7" s="95"/>
    </row>
    <row r="8" spans="1:34" ht="15.75">
      <c r="A8" s="45">
        <v>1</v>
      </c>
      <c r="B8" s="2" t="s">
        <v>2</v>
      </c>
      <c r="C8" s="86">
        <v>2416.2222222222222</v>
      </c>
      <c r="D8" s="43"/>
      <c r="E8" s="70"/>
      <c r="F8" s="65"/>
      <c r="G8" s="43"/>
      <c r="H8" s="65"/>
      <c r="I8" s="43"/>
      <c r="J8" s="43"/>
      <c r="K8" s="43"/>
      <c r="L8" s="70"/>
      <c r="M8" s="65"/>
      <c r="N8" s="43"/>
      <c r="O8" s="43"/>
      <c r="P8" s="43"/>
      <c r="Q8" s="43"/>
      <c r="R8" s="70"/>
      <c r="S8" s="70"/>
      <c r="T8" s="65"/>
      <c r="U8" s="43"/>
      <c r="V8" s="43"/>
      <c r="W8" s="43"/>
      <c r="X8" s="43"/>
      <c r="Y8" s="43"/>
      <c r="Z8" s="70"/>
      <c r="AA8" s="65"/>
      <c r="AB8" s="70"/>
      <c r="AC8" s="43"/>
      <c r="AD8" s="43"/>
      <c r="AE8" s="43"/>
      <c r="AF8" s="46">
        <f>SUM(D8:AE8)</f>
        <v>0</v>
      </c>
      <c r="AG8" s="57">
        <f>AF8/C8</f>
        <v>0</v>
      </c>
      <c r="AH8" s="59">
        <v>0</v>
      </c>
    </row>
    <row r="9" spans="1:34" ht="15.75">
      <c r="A9" s="47">
        <v>2</v>
      </c>
      <c r="B9" s="1" t="s">
        <v>21</v>
      </c>
      <c r="C9" s="87">
        <v>1577.1999999999998</v>
      </c>
      <c r="D9" s="44"/>
      <c r="E9" s="71"/>
      <c r="F9" s="66"/>
      <c r="G9" s="44"/>
      <c r="H9" s="66"/>
      <c r="I9" s="44"/>
      <c r="J9" s="44"/>
      <c r="K9" s="44"/>
      <c r="L9" s="71"/>
      <c r="M9" s="66"/>
      <c r="N9" s="44"/>
      <c r="O9" s="44"/>
      <c r="P9" s="44"/>
      <c r="Q9" s="44"/>
      <c r="R9" s="71"/>
      <c r="S9" s="71"/>
      <c r="T9" s="66"/>
      <c r="U9" s="44"/>
      <c r="V9" s="44"/>
      <c r="W9" s="44"/>
      <c r="X9" s="44"/>
      <c r="Y9" s="44"/>
      <c r="Z9" s="71"/>
      <c r="AA9" s="66"/>
      <c r="AB9" s="71"/>
      <c r="AC9" s="44"/>
      <c r="AD9" s="44"/>
      <c r="AE9" s="44"/>
      <c r="AF9" s="46">
        <f>SUM(D9:AE9)</f>
        <v>0</v>
      </c>
      <c r="AG9" s="57">
        <f>AF9/C9</f>
        <v>0</v>
      </c>
      <c r="AH9" s="58">
        <v>0</v>
      </c>
    </row>
    <row r="10" spans="1:34" ht="15.75">
      <c r="A10" s="47">
        <v>3</v>
      </c>
      <c r="B10" s="1" t="s">
        <v>33</v>
      </c>
      <c r="C10" s="87">
        <v>2769.2</v>
      </c>
      <c r="D10" s="44"/>
      <c r="E10" s="71"/>
      <c r="F10" s="66"/>
      <c r="G10" s="44"/>
      <c r="H10" s="66"/>
      <c r="I10" s="44"/>
      <c r="J10" s="44"/>
      <c r="K10" s="44"/>
      <c r="L10" s="71"/>
      <c r="M10" s="66"/>
      <c r="N10" s="44"/>
      <c r="O10" s="44"/>
      <c r="P10" s="44"/>
      <c r="Q10" s="44"/>
      <c r="R10" s="71"/>
      <c r="S10" s="71"/>
      <c r="T10" s="66"/>
      <c r="U10" s="44"/>
      <c r="V10" s="44"/>
      <c r="W10" s="44"/>
      <c r="X10" s="44"/>
      <c r="Y10" s="44"/>
      <c r="Z10" s="71"/>
      <c r="AA10" s="66"/>
      <c r="AB10" s="71"/>
      <c r="AC10" s="44"/>
      <c r="AD10" s="44"/>
      <c r="AE10" s="44"/>
      <c r="AF10" s="46">
        <f>SUM(D10:AE10)</f>
        <v>0</v>
      </c>
      <c r="AG10" s="74">
        <f>AF10/C10</f>
        <v>0</v>
      </c>
      <c r="AH10" s="75">
        <f>AF10*500</f>
        <v>0</v>
      </c>
    </row>
    <row r="11" spans="1:34" ht="15.75">
      <c r="A11" s="47">
        <v>4</v>
      </c>
      <c r="B11" s="1" t="s">
        <v>37</v>
      </c>
      <c r="C11" s="87">
        <v>2906</v>
      </c>
      <c r="D11" s="44"/>
      <c r="E11" s="71"/>
      <c r="F11" s="66"/>
      <c r="G11" s="44"/>
      <c r="H11" s="66"/>
      <c r="I11" s="44"/>
      <c r="J11" s="44"/>
      <c r="K11" s="44"/>
      <c r="L11" s="71"/>
      <c r="M11" s="66"/>
      <c r="N11" s="44"/>
      <c r="O11" s="44"/>
      <c r="P11" s="44"/>
      <c r="Q11" s="44"/>
      <c r="R11" s="71"/>
      <c r="S11" s="71"/>
      <c r="T11" s="66"/>
      <c r="U11" s="44"/>
      <c r="V11" s="44"/>
      <c r="W11" s="44"/>
      <c r="X11" s="44"/>
      <c r="Y11" s="44"/>
      <c r="Z11" s="71"/>
      <c r="AA11" s="66"/>
      <c r="AB11" s="71"/>
      <c r="AC11" s="44"/>
      <c r="AD11" s="44"/>
      <c r="AE11" s="44"/>
      <c r="AF11" s="46">
        <f>SUM(D11:AE11)</f>
        <v>0</v>
      </c>
      <c r="AG11" s="74">
        <f>AF11/C11</f>
        <v>0</v>
      </c>
      <c r="AH11" s="76">
        <v>0</v>
      </c>
    </row>
    <row r="12" spans="1:34" ht="16.5" thickBot="1">
      <c r="A12" s="48">
        <v>5</v>
      </c>
      <c r="B12" s="62" t="s">
        <v>3</v>
      </c>
      <c r="C12" s="88">
        <v>1806</v>
      </c>
      <c r="D12" s="49"/>
      <c r="E12" s="72"/>
      <c r="F12" s="67"/>
      <c r="G12" s="49"/>
      <c r="H12" s="67"/>
      <c r="I12" s="49"/>
      <c r="J12" s="49"/>
      <c r="K12" s="49"/>
      <c r="L12" s="72"/>
      <c r="M12" s="67"/>
      <c r="N12" s="49"/>
      <c r="O12" s="49"/>
      <c r="P12" s="49"/>
      <c r="Q12" s="49"/>
      <c r="R12" s="72"/>
      <c r="S12" s="72"/>
      <c r="T12" s="67"/>
      <c r="U12" s="49"/>
      <c r="V12" s="49"/>
      <c r="W12" s="49"/>
      <c r="X12" s="49"/>
      <c r="Y12" s="49"/>
      <c r="Z12" s="72"/>
      <c r="AA12" s="67"/>
      <c r="AB12" s="72"/>
      <c r="AC12" s="49"/>
      <c r="AD12" s="49"/>
      <c r="AE12" s="49"/>
      <c r="AF12" s="46">
        <f>SUM(D12:AE12)</f>
        <v>0</v>
      </c>
      <c r="AG12" s="74">
        <f>AF12/C12</f>
        <v>0</v>
      </c>
      <c r="AH12" s="77">
        <f>AF12*500</f>
        <v>0</v>
      </c>
    </row>
    <row r="13" spans="1:34" ht="17.25" thickTop="1" thickBot="1">
      <c r="A13" s="50"/>
      <c r="B13" s="51"/>
      <c r="C13" s="64">
        <f>SUM(C8:C12)</f>
        <v>11474.622222222222</v>
      </c>
      <c r="D13" s="51"/>
      <c r="E13" s="73"/>
      <c r="F13" s="68"/>
      <c r="G13" s="51"/>
      <c r="H13" s="68"/>
      <c r="I13" s="51"/>
      <c r="J13" s="51"/>
      <c r="K13" s="51"/>
      <c r="L13" s="73"/>
      <c r="M13" s="68"/>
      <c r="N13" s="51"/>
      <c r="O13" s="51"/>
      <c r="P13" s="51"/>
      <c r="Q13" s="51"/>
      <c r="R13" s="73"/>
      <c r="S13" s="73"/>
      <c r="T13" s="68"/>
      <c r="U13" s="51"/>
      <c r="V13" s="51"/>
      <c r="W13" s="51"/>
      <c r="X13" s="51"/>
      <c r="Y13" s="51"/>
      <c r="Z13" s="73"/>
      <c r="AA13" s="68"/>
      <c r="AB13" s="73"/>
      <c r="AC13" s="51"/>
      <c r="AD13" s="51"/>
      <c r="AE13" s="51"/>
      <c r="AF13" s="52">
        <f>SUM(AF8:AF12)</f>
        <v>0</v>
      </c>
      <c r="AG13" s="78">
        <f>AF13/C13</f>
        <v>0</v>
      </c>
      <c r="AH13" s="79">
        <f>SUM(AH10:AH12)</f>
        <v>0</v>
      </c>
    </row>
    <row r="15" spans="1:34">
      <c r="C15" s="37"/>
    </row>
    <row r="16" spans="1:34">
      <c r="C16" s="37"/>
    </row>
    <row r="17" spans="3:3">
      <c r="C17" s="37"/>
    </row>
    <row r="18" spans="3:3">
      <c r="C18" s="37"/>
    </row>
    <row r="19" spans="3:3">
      <c r="C19" s="37"/>
    </row>
    <row r="20" spans="3:3">
      <c r="C20" s="15"/>
    </row>
  </sheetData>
  <mergeCells count="6">
    <mergeCell ref="AH6:AH7"/>
    <mergeCell ref="A6:A7"/>
    <mergeCell ref="B6:B7"/>
    <mergeCell ref="C6:C7"/>
    <mergeCell ref="AF6:AF7"/>
    <mergeCell ref="AG6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</vt:lpstr>
      <vt:lpstr>lap.pencapain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2017-12-26T02:42:32Z</dcterms:created>
  <dcterms:modified xsi:type="dcterms:W3CDTF">2019-01-27T23:03:55Z</dcterms:modified>
</cp:coreProperties>
</file>