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6885"/>
  </bookViews>
  <sheets>
    <sheet name="BUKBER 2019" sheetId="2" r:id="rId1"/>
    <sheet name="Bukber16" sheetId="1" r:id="rId2"/>
  </sheets>
  <externalReferences>
    <externalReference r:id="rId3"/>
  </externalReferences>
  <definedNames>
    <definedName name="_xlnm._FilterDatabase" localSheetId="0" hidden="1">'BUKBER 2019'!$A$1:$R$89</definedName>
    <definedName name="_xlnm._FilterDatabase" localSheetId="1" hidden="1">Bukber16!$A$1:$U$89</definedName>
    <definedName name="_xlnm.Print_Area" localSheetId="0">'BUKBER 2019'!$A$1:$Q$89</definedName>
    <definedName name="_xlnm.Print_Area" localSheetId="1">Bukber16!$A$1:$T$89</definedName>
    <definedName name="_xlnm.Print_Titles" localSheetId="0">'BUKBER 2019'!$1:$1</definedName>
    <definedName name="_xlnm.Print_Titles" localSheetId="1">Bukber16!$1:$1</definedName>
    <definedName name="Ps._Genteng" localSheetId="0">#REF!</definedName>
    <definedName name="Ps._Genteng">#REF!</definedName>
    <definedName name="Ps._Genteng_2" localSheetId="0">'[1]RENCANA PER PSR'!#REF!</definedName>
    <definedName name="Ps._Genteng_2">'[1]RENCANA PER PSR'!#REF!</definedName>
  </definedNames>
  <calcPr calcId="124519"/>
</workbook>
</file>

<file path=xl/calcChain.xml><?xml version="1.0" encoding="utf-8"?>
<calcChain xmlns="http://schemas.openxmlformats.org/spreadsheetml/2006/main">
  <c r="O3" i="2"/>
  <c r="O2"/>
  <c r="P87" i="1" l="1"/>
  <c r="M87"/>
  <c r="L87"/>
  <c r="P86"/>
  <c r="M86"/>
  <c r="L86"/>
  <c r="R85"/>
  <c r="M85"/>
  <c r="M84"/>
  <c r="R84" s="1"/>
  <c r="M83"/>
  <c r="R83" s="1"/>
  <c r="M82"/>
  <c r="R82" s="1"/>
  <c r="R81"/>
  <c r="M81"/>
  <c r="M80"/>
  <c r="R80" s="1"/>
  <c r="M79"/>
  <c r="R79" s="1"/>
  <c r="M78"/>
  <c r="R78" s="1"/>
  <c r="R77"/>
  <c r="M77"/>
  <c r="R73"/>
  <c r="R72"/>
  <c r="M72"/>
  <c r="M71"/>
  <c r="R71" s="1"/>
  <c r="M70"/>
  <c r="R70" s="1"/>
  <c r="R69"/>
  <c r="R68"/>
  <c r="M68"/>
  <c r="M67"/>
  <c r="R67" s="1"/>
  <c r="M66"/>
  <c r="R66" s="1"/>
  <c r="M65"/>
  <c r="R65" s="1"/>
  <c r="R60"/>
  <c r="Q60"/>
  <c r="M60"/>
  <c r="Q59"/>
  <c r="M59"/>
  <c r="R59" s="1"/>
  <c r="Q58"/>
  <c r="M58"/>
  <c r="Q57"/>
  <c r="M57"/>
  <c r="Q56"/>
  <c r="M56"/>
  <c r="R56" s="1"/>
  <c r="M55"/>
  <c r="R55" s="1"/>
  <c r="M54"/>
  <c r="R54" s="1"/>
  <c r="M53"/>
  <c r="R53" s="1"/>
  <c r="Q52"/>
  <c r="M52"/>
  <c r="Q51"/>
  <c r="M51"/>
  <c r="Q50"/>
  <c r="M50"/>
  <c r="Q49"/>
  <c r="M49"/>
  <c r="R48"/>
  <c r="R47"/>
  <c r="R46"/>
  <c r="R45"/>
  <c r="R44"/>
  <c r="R43"/>
  <c r="R41"/>
  <c r="R40"/>
  <c r="R39"/>
  <c r="R38"/>
  <c r="R37"/>
  <c r="M37"/>
  <c r="M36"/>
  <c r="R36" s="1"/>
  <c r="M35"/>
  <c r="R35" s="1"/>
  <c r="M34"/>
  <c r="R34" s="1"/>
  <c r="R33"/>
  <c r="R32"/>
  <c r="R28"/>
  <c r="M27"/>
  <c r="R27" s="1"/>
  <c r="R26"/>
  <c r="M25"/>
  <c r="R25" s="1"/>
  <c r="M24"/>
  <c r="R24" s="1"/>
  <c r="M23"/>
  <c r="R23" s="1"/>
  <c r="M22"/>
  <c r="R22" s="1"/>
  <c r="M21"/>
  <c r="R21" s="1"/>
  <c r="M20"/>
  <c r="R20" s="1"/>
  <c r="R19"/>
  <c r="M19"/>
  <c r="M18"/>
  <c r="R18" s="1"/>
  <c r="M17"/>
  <c r="R17" s="1"/>
  <c r="M16"/>
  <c r="R16" s="1"/>
  <c r="M15"/>
  <c r="R15" s="1"/>
  <c r="M14"/>
  <c r="R14" s="1"/>
  <c r="M13"/>
  <c r="R13" s="1"/>
  <c r="M12"/>
  <c r="R12" s="1"/>
  <c r="R11"/>
  <c r="M11"/>
  <c r="M10"/>
  <c r="R10" s="1"/>
  <c r="M9"/>
  <c r="R9" s="1"/>
  <c r="M8"/>
  <c r="R8" s="1"/>
  <c r="M7"/>
  <c r="R7" s="1"/>
  <c r="M6"/>
  <c r="R6" s="1"/>
  <c r="M5"/>
  <c r="R5" s="1"/>
  <c r="M4"/>
  <c r="R4" s="1"/>
  <c r="R3"/>
  <c r="M3"/>
  <c r="M2"/>
  <c r="R2" s="1"/>
  <c r="R49" l="1"/>
  <c r="R51"/>
  <c r="R87"/>
  <c r="R50"/>
  <c r="R89" s="1"/>
  <c r="R52"/>
  <c r="R57"/>
  <c r="R58"/>
  <c r="R86"/>
  <c r="O89" i="2"/>
</calcChain>
</file>

<file path=xl/sharedStrings.xml><?xml version="1.0" encoding="utf-8"?>
<sst xmlns="http://schemas.openxmlformats.org/spreadsheetml/2006/main" count="708" uniqueCount="374">
  <si>
    <t>NO</t>
  </si>
  <si>
    <t>CAB</t>
  </si>
  <si>
    <t>AREA</t>
  </si>
  <si>
    <t>TGL LPAP</t>
  </si>
  <si>
    <t>TGL PELAKSANAAN</t>
  </si>
  <si>
    <t>KELOMPOK PSK</t>
  </si>
  <si>
    <t>EST JML PSK</t>
  </si>
  <si>
    <t>PANITIA</t>
  </si>
  <si>
    <t>NAMA PC PUSAT</t>
  </si>
  <si>
    <t>SPR SENIOR</t>
  </si>
  <si>
    <t>NAMA TEMPAT</t>
  </si>
  <si>
    <t>MAKAN</t>
  </si>
  <si>
    <t>UNDANGAN</t>
  </si>
  <si>
    <t>SPANDUK</t>
  </si>
  <si>
    <t>SEWA TEMPAT</t>
  </si>
  <si>
    <t xml:space="preserve">SAMPLE NDC </t>
  </si>
  <si>
    <t>DLL ( utk beli gimick)</t>
  </si>
  <si>
    <t>TTL BIAYA</t>
  </si>
  <si>
    <t>No RC</t>
  </si>
  <si>
    <t>Nama RC</t>
  </si>
  <si>
    <t>Dep KBCA</t>
  </si>
  <si>
    <t>YG HADIR</t>
  </si>
  <si>
    <t>TTL REAL BIAYA</t>
  </si>
  <si>
    <t>06SMG</t>
  </si>
  <si>
    <t>SMG</t>
  </si>
  <si>
    <t>PSK KANJENGAN</t>
  </si>
  <si>
    <t>GAMA RESTO SEMARANG</t>
  </si>
  <si>
    <t>BUDI WALUYO SEJATI</t>
  </si>
  <si>
    <t>SPRO</t>
  </si>
  <si>
    <t>AMBARAWA</t>
  </si>
  <si>
    <t>PSK AMBARAWA</t>
  </si>
  <si>
    <t>JONI ( SLU)</t>
  </si>
  <si>
    <t>BENNY ARIFIN ( PTK)</t>
  </si>
  <si>
    <t>RM SOTO SEDEEP AMBARAWA</t>
  </si>
  <si>
    <t>SALATIGA</t>
  </si>
  <si>
    <t>PSK SALATIGA</t>
  </si>
  <si>
    <t>HOTEL LARASASRI SALATIGA</t>
  </si>
  <si>
    <t>45KDS</t>
  </si>
  <si>
    <t>PATI</t>
  </si>
  <si>
    <t>PSK PURI PATI</t>
  </si>
  <si>
    <t>RM LOMBOK IJO PATI</t>
  </si>
  <si>
    <t>0800344930</t>
  </si>
  <si>
    <t>Ahmad Mustafid</t>
  </si>
  <si>
    <t>JEPARA</t>
  </si>
  <si>
    <t>PSK JEPARA</t>
  </si>
  <si>
    <t>RM RANGKUT BUYUT JPR</t>
  </si>
  <si>
    <t>PURWODADI</t>
  </si>
  <si>
    <t>PSK PURWODADI</t>
  </si>
  <si>
    <t>RM NOROYONO PWD</t>
  </si>
  <si>
    <t>19YOG</t>
  </si>
  <si>
    <t>MAGELANG</t>
  </si>
  <si>
    <t>PSK GRABAK</t>
  </si>
  <si>
    <t>HENDRO</t>
  </si>
  <si>
    <t>SYAHRONI (JBI)</t>
  </si>
  <si>
    <t>MORO SAKECO</t>
  </si>
  <si>
    <t>4450864019</t>
  </si>
  <si>
    <t>Irwan Hery</t>
  </si>
  <si>
    <t>PSK GOTONGROYONG</t>
  </si>
  <si>
    <t>SERAYU RESTO</t>
  </si>
  <si>
    <t>YOGYA</t>
  </si>
  <si>
    <t>PSK KRANGGAN</t>
  </si>
  <si>
    <t>DAPUR IBU</t>
  </si>
  <si>
    <t>PSK KOLOMBO</t>
  </si>
  <si>
    <t>32TGL</t>
  </si>
  <si>
    <t>PEKALONGAN</t>
  </si>
  <si>
    <t>PSK GROGOLAN PKL</t>
  </si>
  <si>
    <t>NASRUDIN</t>
  </si>
  <si>
    <t xml:space="preserve">RM.SARI RAOS </t>
  </si>
  <si>
    <t>3820581724</t>
  </si>
  <si>
    <t>Rofiudin</t>
  </si>
  <si>
    <t>TEGAL</t>
  </si>
  <si>
    <t>PSK PAGI TGL</t>
  </si>
  <si>
    <t>RM.DAPOR TEMPO DULU</t>
  </si>
  <si>
    <t>BREBES</t>
  </si>
  <si>
    <t>PSK BREBES</t>
  </si>
  <si>
    <t>RM.WARUNG KEBON BBG</t>
  </si>
  <si>
    <t>36PWK</t>
  </si>
  <si>
    <t>PURWOKERTO</t>
  </si>
  <si>
    <t>PSK WAGE</t>
  </si>
  <si>
    <t>RM. LESTARI</t>
  </si>
  <si>
    <t>PURBALINGGA</t>
  </si>
  <si>
    <t>PSK SEGAMAS PBG</t>
  </si>
  <si>
    <t>RM. NONI</t>
  </si>
  <si>
    <t>CILACAP</t>
  </si>
  <si>
    <t>PSK SIDADADI</t>
  </si>
  <si>
    <t>RM. SIDOROSO</t>
  </si>
  <si>
    <t>KEBUMEN</t>
  </si>
  <si>
    <t>PSK KEBUMEN</t>
  </si>
  <si>
    <t>RM. MALINDO</t>
  </si>
  <si>
    <t>KROYA</t>
  </si>
  <si>
    <t>PSK KROYA</t>
  </si>
  <si>
    <t>RM. NIKI RASA</t>
  </si>
  <si>
    <t>38SLO</t>
  </si>
  <si>
    <t>KARANGANYAR</t>
  </si>
  <si>
    <t>PSK KARANGAYAR</t>
  </si>
  <si>
    <t>JUWADI</t>
  </si>
  <si>
    <t>RM. NOVA</t>
  </si>
  <si>
    <t>WONOGIRI</t>
  </si>
  <si>
    <t>PSK WONOGIRI</t>
  </si>
  <si>
    <t>RM. GLINDING/PADI</t>
  </si>
  <si>
    <t>SOLO</t>
  </si>
  <si>
    <t>PSK KARTASURA</t>
  </si>
  <si>
    <t>RM. BOGA BOGI</t>
  </si>
  <si>
    <t>BOYOLALI</t>
  </si>
  <si>
    <t>PSK AMPEL</t>
  </si>
  <si>
    <t>RM. B RUMIYATI</t>
  </si>
  <si>
    <t>12PTK</t>
  </si>
  <si>
    <t>PONTIANAK</t>
  </si>
  <si>
    <t xml:space="preserve">PSK FLAMBOYAN </t>
  </si>
  <si>
    <t>SARFAN</t>
  </si>
  <si>
    <t>HAIRUL (JKTM)</t>
  </si>
  <si>
    <t>RM.WONG SOLO</t>
  </si>
  <si>
    <t>1710720009</t>
  </si>
  <si>
    <t>BENNY ARIFIN</t>
  </si>
  <si>
    <t>PSK BERINGIN</t>
  </si>
  <si>
    <t>13SMD</t>
  </si>
  <si>
    <t>SAMARINDA</t>
  </si>
  <si>
    <t>PSK SEGIRI</t>
  </si>
  <si>
    <t>ANUNG, HILMAN ( GN PUTRI)</t>
  </si>
  <si>
    <t>RM.PAK NDUT</t>
  </si>
  <si>
    <t>0271284313</t>
  </si>
  <si>
    <t>JUMOGO</t>
  </si>
  <si>
    <t>PSK LOA DURI. LOA JANAN</t>
  </si>
  <si>
    <t>HJ</t>
  </si>
  <si>
    <t>BALAI DESA - ( Catring )</t>
  </si>
  <si>
    <t>D TGR</t>
  </si>
  <si>
    <t>TANGERANG</t>
  </si>
  <si>
    <t>PSK PS ANYAR, BABAKAN, PS BARU</t>
  </si>
  <si>
    <t>KARTONO</t>
  </si>
  <si>
    <t>RM. PONDOK SELERA 1</t>
  </si>
  <si>
    <t>ALAMSYAH KARTAWIRANATA</t>
  </si>
  <si>
    <t>PSK. PS LEMBANG, SARASWATI, PS JOMBANG</t>
  </si>
  <si>
    <t>RM. AMPERA</t>
  </si>
  <si>
    <t>PSK PS CIPUTAT, CIMANGGIS, PAMULANG, SERPONG</t>
  </si>
  <si>
    <t>RM. KEDAI SUNDA</t>
  </si>
  <si>
    <t>08DPS</t>
  </si>
  <si>
    <t>DENPASAR</t>
  </si>
  <si>
    <t>PSK PS BADUNG 2,G.AGUNG</t>
  </si>
  <si>
    <t>KUSNADI</t>
  </si>
  <si>
    <t>RM SURYA</t>
  </si>
  <si>
    <t>SUDAH ADA</t>
  </si>
  <si>
    <t>0401785697</t>
  </si>
  <si>
    <t>NOER HADYANSYAH</t>
  </si>
  <si>
    <t>10MNO</t>
  </si>
  <si>
    <t>MENADO</t>
  </si>
  <si>
    <t>PSK KAROMBASAN</t>
  </si>
  <si>
    <t>RAHMAT ( BGR)</t>
  </si>
  <si>
    <t>RM SALFA &amp; MARWA</t>
  </si>
  <si>
    <t>0261688271</t>
  </si>
  <si>
    <t>MEIJON M SUMENDAP</t>
  </si>
  <si>
    <t>PSK BERSEHATI</t>
  </si>
  <si>
    <t>27MTR</t>
  </si>
  <si>
    <t>MATARAM</t>
  </si>
  <si>
    <t>PSK MATARAM</t>
  </si>
  <si>
    <t>RM. TALIWANG IRAMA 2</t>
  </si>
  <si>
    <t>2020188386</t>
  </si>
  <si>
    <t>Ahmad Irwan</t>
  </si>
  <si>
    <t>F SRG</t>
  </si>
  <si>
    <t>SERANG</t>
  </si>
  <si>
    <t>23/05/16</t>
  </si>
  <si>
    <t>PSK SERANG</t>
  </si>
  <si>
    <t>RM.S'Riizki</t>
  </si>
  <si>
    <t>CILEGON</t>
  </si>
  <si>
    <t>PSK CILEGON</t>
  </si>
  <si>
    <t>Pondok Maka Sari Banten</t>
  </si>
  <si>
    <t>H. JTIM</t>
  </si>
  <si>
    <t>JAKARTA TIMUR</t>
  </si>
  <si>
    <t xml:space="preserve">PSK PASAR ENJO </t>
  </si>
  <si>
    <t>SUDIONO</t>
  </si>
  <si>
    <t>SARI IDAMAN ,</t>
  </si>
  <si>
    <t>HAIRUL NASUTION</t>
  </si>
  <si>
    <t>28JBR</t>
  </si>
  <si>
    <t>BANYUWANGI</t>
  </si>
  <si>
    <t>PSK BANYUWANGI</t>
  </si>
  <si>
    <t>ROBI</t>
  </si>
  <si>
    <t>PONDOK WINA</t>
  </si>
  <si>
    <t>1800674839</t>
  </si>
  <si>
    <t>Mahrus Santoso</t>
  </si>
  <si>
    <t>JEMBER</t>
  </si>
  <si>
    <t>PSK TANJUNG</t>
  </si>
  <si>
    <t>LESTARI</t>
  </si>
  <si>
    <t>0244002150</t>
  </si>
  <si>
    <t>EDI SLAMET</t>
  </si>
  <si>
    <t>PSK ARJASA KALISAT</t>
  </si>
  <si>
    <t>PSK BARU LUMAJANG</t>
  </si>
  <si>
    <t>PONDOK ASRI</t>
  </si>
  <si>
    <t>22MLG</t>
  </si>
  <si>
    <t>PROBOLINGGO</t>
  </si>
  <si>
    <t>PSK KRAKSAAN</t>
  </si>
  <si>
    <t>RM PDK JUS</t>
  </si>
  <si>
    <t>0390944519</t>
  </si>
  <si>
    <t>M Nanang Fauzi</t>
  </si>
  <si>
    <t>MALANG</t>
  </si>
  <si>
    <t>PSK BATU</t>
  </si>
  <si>
    <t>IING (KRW)</t>
  </si>
  <si>
    <t>RM MY APLE</t>
  </si>
  <si>
    <t>4392101962</t>
  </si>
  <si>
    <t>Mega Putra Hermanto Gati</t>
  </si>
  <si>
    <t>PSK KARANG PLOSO</t>
  </si>
  <si>
    <t>RM.P.SHOLEH</t>
  </si>
  <si>
    <t>PSK GADANG</t>
  </si>
  <si>
    <t>RM.OCEAN</t>
  </si>
  <si>
    <t>29KDR</t>
  </si>
  <si>
    <t>KEDIRI</t>
  </si>
  <si>
    <t>PSK PS SETONO BETEK</t>
  </si>
  <si>
    <t xml:space="preserve">RM LOMBOK IJO </t>
  </si>
  <si>
    <t>0331079927</t>
  </si>
  <si>
    <t>HARIYONO</t>
  </si>
  <si>
    <t>PSK PARE</t>
  </si>
  <si>
    <t>RM 22</t>
  </si>
  <si>
    <t>PSK NGUNUT</t>
  </si>
  <si>
    <t>RM TULUNGAGUNG</t>
  </si>
  <si>
    <t>31SB2</t>
  </si>
  <si>
    <t>SURABAYA2</t>
  </si>
  <si>
    <t>PSK SIMO</t>
  </si>
  <si>
    <t>RM PRIMARASA</t>
  </si>
  <si>
    <t>BUDI YULIANTO</t>
  </si>
  <si>
    <t>PSK TAMBAH REJO</t>
  </si>
  <si>
    <t>RM IKAN BAKAR MATARAM</t>
  </si>
  <si>
    <t>PSK GRESIK KOTA BARU</t>
  </si>
  <si>
    <t>RM RAHMAWATI</t>
  </si>
  <si>
    <t>PSK BARU TUBAN</t>
  </si>
  <si>
    <t>ASEP SUDARMAN 9 BDG)</t>
  </si>
  <si>
    <t>G SKB</t>
  </si>
  <si>
    <t>SUKABUMI</t>
  </si>
  <si>
    <t>PSK CISAAT</t>
  </si>
  <si>
    <t>YAMAMOMI ZEBUA ( BTM)</t>
  </si>
  <si>
    <t>RM. HEGAR RIZKY /JALUR</t>
  </si>
  <si>
    <t>HENDRY HERMANSYAH</t>
  </si>
  <si>
    <t>PSK SUKABUMI</t>
  </si>
  <si>
    <t>RM. PANORAMA / JALUR</t>
  </si>
  <si>
    <t>02PDG</t>
  </si>
  <si>
    <t>PADANG</t>
  </si>
  <si>
    <t>PSK PASAR RAYA DAN SIMPANG HARU</t>
  </si>
  <si>
    <t>0321849970</t>
  </si>
  <si>
    <t>RISKY</t>
  </si>
  <si>
    <t>07SB1</t>
  </si>
  <si>
    <t>SURABAYA1</t>
  </si>
  <si>
    <t>1605.0640</t>
  </si>
  <si>
    <t>PSK TANJUNG MOJOKERTO</t>
  </si>
  <si>
    <t>DAPUR M'RIAH</t>
  </si>
  <si>
    <t>ARIEF ANWARI</t>
  </si>
  <si>
    <t>1605.0641</t>
  </si>
  <si>
    <t>PSK PORONG</t>
  </si>
  <si>
    <t>NOER HADIANSYAH (DPS)</t>
  </si>
  <si>
    <t>RM RUMADI</t>
  </si>
  <si>
    <t>1605.0642</t>
  </si>
  <si>
    <t>PSK SEPANJANG</t>
  </si>
  <si>
    <t>RM SAUNG SULEE</t>
  </si>
  <si>
    <t>1605.0643</t>
  </si>
  <si>
    <t>PSK LARANGAN</t>
  </si>
  <si>
    <t>1605.0644</t>
  </si>
  <si>
    <t>PSK GEDANGAN DAN WARU</t>
  </si>
  <si>
    <t>RM JOGLO RSS</t>
  </si>
  <si>
    <t>E KRW</t>
  </si>
  <si>
    <t>KARAWANG</t>
  </si>
  <si>
    <t>PSK PSR BOJONG&amp; PSR BARU KRW</t>
  </si>
  <si>
    <t>REST ALAM SARI</t>
  </si>
  <si>
    <t>5745015082</t>
  </si>
  <si>
    <t>IING SODIKIN</t>
  </si>
  <si>
    <t>14BDL</t>
  </si>
  <si>
    <t>KOTABUMI</t>
  </si>
  <si>
    <t>PSK KOTABUMI</t>
  </si>
  <si>
    <t>CHANDRA</t>
  </si>
  <si>
    <t>HENDRI H ( SKB)</t>
  </si>
  <si>
    <t>RM TARUKO JAYA</t>
  </si>
  <si>
    <t>FIRDAUS</t>
  </si>
  <si>
    <t>BANDAR JAYA</t>
  </si>
  <si>
    <t>PSK BANDAR JAYA</t>
  </si>
  <si>
    <t>RM GLOMPONG</t>
  </si>
  <si>
    <t>METRO TIMUR</t>
  </si>
  <si>
    <t>PSK TEJO AGUNG METRO</t>
  </si>
  <si>
    <t>TENDA DS MARGODADI METRO</t>
  </si>
  <si>
    <t>Bandar Lampung</t>
  </si>
  <si>
    <t>PSK Pasar Tugu</t>
  </si>
  <si>
    <t>RM PECEL LELE SEDAP MALAM</t>
  </si>
  <si>
    <t>PSK Pasar Waydadi</t>
  </si>
  <si>
    <t>RM D'LIWET RESTO</t>
  </si>
  <si>
    <t>PSK Pasar Gintung</t>
  </si>
  <si>
    <t>RM PONDOK SELERA</t>
  </si>
  <si>
    <t>33PKP</t>
  </si>
  <si>
    <t>PANGKALPINANG</t>
  </si>
  <si>
    <t>PSK PASAR TPI</t>
  </si>
  <si>
    <t>RUSLY (BKS)</t>
  </si>
  <si>
    <t>RM LESEHAN GRENG</t>
  </si>
  <si>
    <t>0410875942</t>
  </si>
  <si>
    <t>FERRY FERDIANSYAH</t>
  </si>
  <si>
    <t>11BMS</t>
  </si>
  <si>
    <t>BANJARMASIN</t>
  </si>
  <si>
    <t>PSK ANTASARI</t>
  </si>
  <si>
    <t>ARIEF ANWARI (SBY)</t>
  </si>
  <si>
    <t>AULA YYSN KANKER INDONESIA</t>
  </si>
  <si>
    <t>0510858492</t>
  </si>
  <si>
    <t>AHMAD FAUZI</t>
  </si>
  <si>
    <t>PSK SEKUMPUL</t>
  </si>
  <si>
    <t>RM.WARJO</t>
  </si>
  <si>
    <t>05BDG</t>
  </si>
  <si>
    <t>SUBANG</t>
  </si>
  <si>
    <t>25-5-2016</t>
  </si>
  <si>
    <t>PSK SUBANG</t>
  </si>
  <si>
    <t>DANIEL</t>
  </si>
  <si>
    <t>RM BALE DESA SUBANG</t>
  </si>
  <si>
    <t>2800763951</t>
  </si>
  <si>
    <t>ASEP SUDARMAN</t>
  </si>
  <si>
    <t>B BKS</t>
  </si>
  <si>
    <t>BEKASI</t>
  </si>
  <si>
    <t>PSK PONDOK GEDE</t>
  </si>
  <si>
    <t>VINA</t>
  </si>
  <si>
    <t>RM MEKAR</t>
  </si>
  <si>
    <t>4662102991</t>
  </si>
  <si>
    <t>RUSLY</t>
  </si>
  <si>
    <t>23CRB</t>
  </si>
  <si>
    <t>CRB</t>
  </si>
  <si>
    <t>PSK JAGASATRU</t>
  </si>
  <si>
    <t>RM BAKAKAK AYAM</t>
  </si>
  <si>
    <t>AGUS RUDYANTO</t>
  </si>
  <si>
    <t>KSP BDG</t>
  </si>
  <si>
    <t>BANDUNG</t>
  </si>
  <si>
    <t>PS CARINGIN</t>
  </si>
  <si>
    <t>FIRDAUS (PLB)</t>
  </si>
  <si>
    <t>RM.BUMBU SUNDA</t>
  </si>
  <si>
    <t>PS BEDEBAGE</t>
  </si>
  <si>
    <t>RM.PICES FRESH FISH</t>
  </si>
  <si>
    <t>PS BTM</t>
  </si>
  <si>
    <t>RM.AYAM PENYET RIA</t>
  </si>
  <si>
    <t>A BGR</t>
  </si>
  <si>
    <t>BOGOR</t>
  </si>
  <si>
    <t>PS BOGOR</t>
  </si>
  <si>
    <t>RM SIMPANG RAYA</t>
  </si>
  <si>
    <t>RAHMAT SUTIKNO</t>
  </si>
  <si>
    <t>PS KEMIRI</t>
  </si>
  <si>
    <t>RM SOTO IBU TJONDRO, DEPOK</t>
  </si>
  <si>
    <t>KSP JKT</t>
  </si>
  <si>
    <t>JAKARTA UTARA</t>
  </si>
  <si>
    <t>Ps Waru</t>
  </si>
  <si>
    <t>ABDUL, SUDIONO</t>
  </si>
  <si>
    <t>MAIJON (MND)</t>
  </si>
  <si>
    <t>RM.KING 88</t>
  </si>
  <si>
    <t>ABDULLAH</t>
  </si>
  <si>
    <t>Ps Bahari + Warakas</t>
  </si>
  <si>
    <t>ABDUL</t>
  </si>
  <si>
    <t>RM,GANDASARI</t>
  </si>
  <si>
    <t>JAKARTA SELATAN</t>
  </si>
  <si>
    <t>Ps Minggu</t>
  </si>
  <si>
    <t>ANGGIAT SARAGI (PMS)</t>
  </si>
  <si>
    <t>RM SIAGA</t>
  </si>
  <si>
    <t>Ps Rumput</t>
  </si>
  <si>
    <t>RM DE DAUN</t>
  </si>
  <si>
    <t>JAKARTA PUSAT</t>
  </si>
  <si>
    <t>Ps Serdang + Kemayoran</t>
  </si>
  <si>
    <t>RM BEBEK SALERO</t>
  </si>
  <si>
    <t>Ps Rawa Sari + Genjing</t>
  </si>
  <si>
    <t>FERDIANSYAH 9PKP)</t>
  </si>
  <si>
    <t>Ps Cipete + Ps Buncit + Ps Bangka</t>
  </si>
  <si>
    <t>RM SEDERHANA</t>
  </si>
  <si>
    <t>35BPP</t>
  </si>
  <si>
    <t>BALIKPAPAN</t>
  </si>
  <si>
    <t>PSK BARU</t>
  </si>
  <si>
    <t>BUDI YULIANTO (SB2)</t>
  </si>
  <si>
    <t>RM TORANI</t>
  </si>
  <si>
    <t>PSK PANDAN SARI</t>
  </si>
  <si>
    <t>RM MAMIRI KILO 4</t>
  </si>
  <si>
    <t>37BTM</t>
  </si>
  <si>
    <t>BATAM</t>
  </si>
  <si>
    <t>19-05-2016</t>
  </si>
  <si>
    <t>PSK BATAM</t>
  </si>
  <si>
    <t>GOLDEN PROW</t>
  </si>
  <si>
    <t>0611534972</t>
  </si>
  <si>
    <t>YAMAMONI ZEBUA</t>
  </si>
  <si>
    <t>KSPBDG</t>
  </si>
  <si>
    <t>PASAR BTM</t>
  </si>
  <si>
    <t>PASAR GEDEBAGE</t>
  </si>
  <si>
    <t>RM PONYO</t>
  </si>
  <si>
    <t>DANIEL SAPUTRA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</si>
</sst>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[$-409]d\-mmm;@"/>
    <numFmt numFmtId="167" formatCode="_(* #.##0.0000_);_(* \(#.##0.0000\);_(* &quot;-&quot;????_);_(@_)"/>
    <numFmt numFmtId="168" formatCode="_(* #,##0_);_(* \(#,##0\);_(* \-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ill="0" applyBorder="0" applyAlignment="0" applyProtection="0"/>
    <xf numFmtId="168" fontId="4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10" fillId="0" borderId="0">
      <protection locked="0"/>
    </xf>
    <xf numFmtId="0" fontId="4" fillId="0" borderId="0"/>
    <xf numFmtId="0" fontId="1" fillId="0" borderId="0"/>
    <xf numFmtId="0" fontId="11" fillId="0" borderId="0">
      <protection locked="0"/>
    </xf>
    <xf numFmtId="0" fontId="4" fillId="0" borderId="0"/>
    <xf numFmtId="0" fontId="2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3" fillId="2" borderId="0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16" fontId="3" fillId="2" borderId="1" xfId="0" applyNumberFormat="1" applyFont="1" applyFill="1" applyBorder="1"/>
    <xf numFmtId="0" fontId="3" fillId="3" borderId="1" xfId="0" applyFont="1" applyFill="1" applyBorder="1"/>
    <xf numFmtId="0" fontId="3" fillId="0" borderId="1" xfId="0" applyFont="1" applyBorder="1"/>
    <xf numFmtId="165" fontId="3" fillId="2" borderId="1" xfId="1" applyNumberFormat="1" applyFont="1" applyFill="1" applyBorder="1"/>
    <xf numFmtId="0" fontId="4" fillId="2" borderId="1" xfId="3" applyFont="1" applyFill="1" applyBorder="1" applyAlignment="1">
      <alignment horizontal="left"/>
    </xf>
    <xf numFmtId="0" fontId="3" fillId="0" borderId="0" xfId="0" applyFont="1" applyFill="1" applyBorder="1"/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2" borderId="1" xfId="0" applyFont="1" applyFill="1" applyBorder="1" applyAlignment="1"/>
    <xf numFmtId="41" fontId="3" fillId="2" borderId="1" xfId="2" applyFont="1" applyFill="1" applyBorder="1" applyAlignment="1">
      <alignment horizontal="left"/>
    </xf>
    <xf numFmtId="0" fontId="5" fillId="0" borderId="0" xfId="0" applyFont="1" applyBorder="1"/>
    <xf numFmtId="0" fontId="5" fillId="0" borderId="1" xfId="0" applyFont="1" applyBorder="1"/>
    <xf numFmtId="16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7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165" fontId="3" fillId="2" borderId="1" xfId="1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1" xfId="4" applyFont="1" applyFill="1" applyBorder="1"/>
    <xf numFmtId="0" fontId="3" fillId="2" borderId="1" xfId="0" quotePrefix="1" applyFont="1" applyFill="1" applyBorder="1"/>
    <xf numFmtId="15" fontId="3" fillId="2" borderId="1" xfId="0" applyNumberFormat="1" applyFont="1" applyFill="1" applyBorder="1"/>
    <xf numFmtId="0" fontId="6" fillId="2" borderId="1" xfId="5" applyFont="1" applyFill="1" applyBorder="1"/>
    <xf numFmtId="0" fontId="4" fillId="2" borderId="1" xfId="5" applyFont="1" applyFill="1" applyBorder="1"/>
    <xf numFmtId="0" fontId="3" fillId="2" borderId="1" xfId="6" applyFont="1" applyFill="1" applyBorder="1" applyAlignment="1"/>
    <xf numFmtId="164" fontId="3" fillId="2" borderId="1" xfId="6" applyNumberFormat="1" applyFont="1" applyFill="1" applyBorder="1" applyAlignment="1"/>
    <xf numFmtId="166" fontId="3" fillId="2" borderId="1" xfId="6" applyNumberFormat="1" applyFont="1" applyFill="1" applyBorder="1" applyAlignment="1"/>
    <xf numFmtId="0" fontId="3" fillId="3" borderId="1" xfId="6" applyFont="1" applyFill="1" applyBorder="1" applyAlignment="1"/>
    <xf numFmtId="165" fontId="3" fillId="2" borderId="1" xfId="7" applyNumberFormat="1" applyFont="1" applyFill="1" applyBorder="1" applyAlignment="1"/>
    <xf numFmtId="165" fontId="3" fillId="2" borderId="1" xfId="1" applyNumberFormat="1" applyFont="1" applyFill="1" applyBorder="1" applyAlignment="1"/>
    <xf numFmtId="165" fontId="3" fillId="2" borderId="1" xfId="6" applyNumberFormat="1" applyFont="1" applyFill="1" applyBorder="1" applyAlignment="1"/>
    <xf numFmtId="166" fontId="7" fillId="2" borderId="1" xfId="6" applyNumberFormat="1" applyFont="1" applyFill="1" applyBorder="1" applyAlignment="1"/>
    <xf numFmtId="165" fontId="7" fillId="2" borderId="1" xfId="7" applyNumberFormat="1" applyFont="1" applyFill="1" applyBorder="1"/>
    <xf numFmtId="16" fontId="3" fillId="2" borderId="1" xfId="0" quotePrefix="1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165" fontId="3" fillId="2" borderId="0" xfId="1" applyNumberFormat="1" applyFont="1" applyFill="1"/>
    <xf numFmtId="165" fontId="8" fillId="2" borderId="0" xfId="1" applyNumberFormat="1" applyFont="1" applyFill="1"/>
  </cellXfs>
  <cellStyles count="29">
    <cellStyle name="Comma" xfId="1" builtinId="3"/>
    <cellStyle name="Comma [0]" xfId="2" builtinId="6"/>
    <cellStyle name="Comma [0] 2" xfId="8"/>
    <cellStyle name="Comma [0] 3" xfId="9"/>
    <cellStyle name="Comma 2" xfId="10"/>
    <cellStyle name="Comma 2 2" xfId="7"/>
    <cellStyle name="Comma 2 2 2" xfId="11"/>
    <cellStyle name="Comma 2 3" xfId="12"/>
    <cellStyle name="Comma 3" xfId="13"/>
    <cellStyle name="Comma 3 2" xfId="14"/>
    <cellStyle name="Comma 4" xfId="15"/>
    <cellStyle name="Comma 5" xfId="16"/>
    <cellStyle name="Excel Built-in Normal" xfId="17"/>
    <cellStyle name="Normal" xfId="0" builtinId="0"/>
    <cellStyle name="Normal 2" xfId="18"/>
    <cellStyle name="Normal 2 2" xfId="19"/>
    <cellStyle name="Normal 2 2 2" xfId="20"/>
    <cellStyle name="Normal 2 20" xfId="5"/>
    <cellStyle name="Normal 2 3" xfId="21"/>
    <cellStyle name="Normal 3" xfId="22"/>
    <cellStyle name="Normal 3 2" xfId="23"/>
    <cellStyle name="Normal 3 3" xfId="24"/>
    <cellStyle name="Normal 4" xfId="25"/>
    <cellStyle name="Normal 5" xfId="26"/>
    <cellStyle name="Normal 6" xfId="27"/>
    <cellStyle name="Normal 6 2" xfId="28"/>
    <cellStyle name="Normal 6 2 2" xfId="4"/>
    <cellStyle name="Normal 6 3" xfId="6"/>
    <cellStyle name="Normal_DB No RC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JWD\BELOW%20THE%20LANE\POS\SARUNG,ROMPI,kaos\JADWAL%20PEMBAGIAN%20SARUNG%20201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OKASI"/>
      <sheetName val="RENCANA PER PSR"/>
      <sheetName val="CEK"/>
      <sheetName val="Sheet1"/>
      <sheetName val="ACTUAL PSR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9"/>
  <sheetViews>
    <sheetView tabSelected="1" workbookViewId="0">
      <pane xSplit="3" ySplit="1" topLeftCell="H2" activePane="bottomRight" state="frozen"/>
      <selection pane="topRight" activeCell="D1" sqref="D1"/>
      <selection pane="bottomLeft" activeCell="A2" sqref="A2"/>
      <selection pane="bottomRight" activeCell="O12" sqref="O12"/>
    </sheetView>
  </sheetViews>
  <sheetFormatPr defaultRowHeight="12.75"/>
  <cols>
    <col min="1" max="1" width="4.140625" style="8" customWidth="1"/>
    <col min="2" max="2" width="12.5703125" style="8" customWidth="1"/>
    <col min="3" max="3" width="15.7109375" style="8" bestFit="1" customWidth="1"/>
    <col min="4" max="4" width="18.5703125" style="8" bestFit="1" customWidth="1"/>
    <col min="5" max="5" width="23" style="8" customWidth="1"/>
    <col min="6" max="6" width="7.140625" style="8" customWidth="1"/>
    <col min="7" max="7" width="13.42578125" style="8" bestFit="1" customWidth="1"/>
    <col min="8" max="8" width="23.7109375" style="45" customWidth="1"/>
    <col min="9" max="9" width="13.42578125" style="46" bestFit="1" customWidth="1"/>
    <col min="10" max="10" width="17" style="46" bestFit="1" customWidth="1"/>
    <col min="11" max="11" width="15.140625" style="46" bestFit="1" customWidth="1"/>
    <col min="12" max="12" width="13.42578125" style="46" bestFit="1" customWidth="1"/>
    <col min="13" max="13" width="17.7109375" style="46" bestFit="1" customWidth="1"/>
    <col min="14" max="14" width="17.85546875" style="46" bestFit="1" customWidth="1"/>
    <col min="15" max="15" width="15" style="46" bestFit="1" customWidth="1"/>
    <col min="16" max="16" width="15.7109375" style="45" customWidth="1"/>
    <col min="17" max="17" width="29.5703125" style="45" bestFit="1" customWidth="1"/>
    <col min="18" max="18" width="13.140625" style="45" bestFit="1" customWidth="1"/>
    <col min="19" max="19" width="8.85546875" style="7" bestFit="1" customWidth="1"/>
    <col min="20" max="20" width="8.7109375" style="7" bestFit="1" customWidth="1"/>
    <col min="21" max="23" width="9.140625" style="7"/>
    <col min="24" max="16384" width="9.140625" style="8"/>
  </cols>
  <sheetData>
    <row r="1" spans="1:23" ht="36" customHeight="1">
      <c r="A1" s="1" t="s">
        <v>0</v>
      </c>
      <c r="B1" s="1" t="s">
        <v>1</v>
      </c>
      <c r="C1" s="1" t="s">
        <v>2</v>
      </c>
      <c r="D1" s="2" t="s">
        <v>4</v>
      </c>
      <c r="E1" s="1" t="s">
        <v>5</v>
      </c>
      <c r="F1" s="1" t="s">
        <v>6</v>
      </c>
      <c r="G1" s="1" t="s">
        <v>7</v>
      </c>
      <c r="H1" s="4" t="s">
        <v>10</v>
      </c>
      <c r="I1" s="5" t="s">
        <v>11</v>
      </c>
      <c r="J1" s="5" t="s">
        <v>12</v>
      </c>
      <c r="K1" s="5" t="s">
        <v>13</v>
      </c>
      <c r="L1" s="5" t="s">
        <v>14</v>
      </c>
      <c r="M1" s="5" t="s">
        <v>15</v>
      </c>
      <c r="N1" s="5" t="s">
        <v>16</v>
      </c>
      <c r="O1" s="5" t="s">
        <v>17</v>
      </c>
      <c r="P1" s="6" t="s">
        <v>18</v>
      </c>
      <c r="Q1" s="6" t="s">
        <v>19</v>
      </c>
      <c r="R1" s="6" t="s">
        <v>20</v>
      </c>
      <c r="S1" s="4" t="s">
        <v>21</v>
      </c>
      <c r="T1" s="4" t="s">
        <v>22</v>
      </c>
    </row>
    <row r="2" spans="1:23">
      <c r="A2" s="9">
        <v>1</v>
      </c>
      <c r="B2" s="9" t="s">
        <v>369</v>
      </c>
      <c r="C2" s="9" t="s">
        <v>317</v>
      </c>
      <c r="D2" s="10">
        <v>43601</v>
      </c>
      <c r="E2" s="9" t="s">
        <v>370</v>
      </c>
      <c r="F2" s="9">
        <v>100</v>
      </c>
      <c r="G2" s="9">
        <v>15</v>
      </c>
      <c r="H2" s="12" t="s">
        <v>324</v>
      </c>
      <c r="I2" s="13">
        <v>9775000</v>
      </c>
      <c r="J2" s="13">
        <v>200000</v>
      </c>
      <c r="K2" s="13">
        <v>280000</v>
      </c>
      <c r="L2" s="13"/>
      <c r="M2" s="13">
        <v>390000</v>
      </c>
      <c r="N2" s="13">
        <v>1000000</v>
      </c>
      <c r="O2" s="13">
        <f>SUM(I2:N2)</f>
        <v>11645000</v>
      </c>
      <c r="P2" s="14">
        <v>80119186</v>
      </c>
      <c r="Q2" s="14" t="s">
        <v>373</v>
      </c>
      <c r="R2" s="14"/>
      <c r="S2" s="9"/>
      <c r="T2" s="9"/>
    </row>
    <row r="3" spans="1:23">
      <c r="A3" s="9">
        <v>2</v>
      </c>
      <c r="B3" s="9" t="s">
        <v>369</v>
      </c>
      <c r="C3" s="9" t="s">
        <v>317</v>
      </c>
      <c r="D3" s="10">
        <v>43608</v>
      </c>
      <c r="E3" s="9" t="s">
        <v>371</v>
      </c>
      <c r="F3" s="9">
        <v>90</v>
      </c>
      <c r="G3" s="9">
        <v>15</v>
      </c>
      <c r="H3" s="12" t="s">
        <v>372</v>
      </c>
      <c r="I3" s="13">
        <v>8925000</v>
      </c>
      <c r="J3" s="13">
        <v>180000</v>
      </c>
      <c r="K3" s="13"/>
      <c r="L3" s="13"/>
      <c r="M3" s="13">
        <v>325000</v>
      </c>
      <c r="N3" s="13">
        <v>1000000</v>
      </c>
      <c r="O3" s="13">
        <f>SUM(I3:N3)</f>
        <v>10430000</v>
      </c>
      <c r="P3" s="14">
        <v>80119186</v>
      </c>
      <c r="Q3" s="14" t="s">
        <v>373</v>
      </c>
      <c r="R3" s="14"/>
      <c r="S3" s="17"/>
      <c r="T3" s="17"/>
      <c r="U3" s="15"/>
      <c r="V3" s="15"/>
      <c r="W3" s="15"/>
    </row>
    <row r="4" spans="1:23">
      <c r="A4" s="9">
        <v>3</v>
      </c>
      <c r="B4" s="9"/>
      <c r="C4" s="9"/>
      <c r="D4" s="10"/>
      <c r="E4" s="9"/>
      <c r="F4" s="9"/>
      <c r="G4" s="9"/>
      <c r="H4" s="12"/>
      <c r="I4" s="13"/>
      <c r="J4" s="13"/>
      <c r="K4" s="13"/>
      <c r="L4" s="13"/>
      <c r="M4" s="13"/>
      <c r="N4" s="13"/>
      <c r="O4" s="13"/>
      <c r="P4" s="14"/>
      <c r="Q4" s="14"/>
      <c r="R4" s="14"/>
      <c r="S4" s="9"/>
      <c r="T4" s="9"/>
    </row>
    <row r="5" spans="1:23">
      <c r="A5" s="9">
        <v>4</v>
      </c>
      <c r="B5" s="9"/>
      <c r="C5" s="9"/>
      <c r="D5" s="10"/>
      <c r="E5" s="9"/>
      <c r="F5" s="9"/>
      <c r="G5" s="9"/>
      <c r="H5" s="12"/>
      <c r="I5" s="13"/>
      <c r="J5" s="13"/>
      <c r="K5" s="13"/>
      <c r="L5" s="13"/>
      <c r="M5" s="13"/>
      <c r="N5" s="13"/>
      <c r="O5" s="13"/>
      <c r="P5" s="16"/>
      <c r="Q5" s="16"/>
      <c r="R5" s="16"/>
      <c r="S5" s="9"/>
      <c r="T5" s="9"/>
    </row>
    <row r="6" spans="1:23">
      <c r="A6" s="9">
        <v>5</v>
      </c>
      <c r="B6" s="9"/>
      <c r="C6" s="9"/>
      <c r="D6" s="10"/>
      <c r="E6" s="9"/>
      <c r="F6" s="9"/>
      <c r="G6" s="9"/>
      <c r="H6" s="12"/>
      <c r="I6" s="13"/>
      <c r="J6" s="13"/>
      <c r="K6" s="13"/>
      <c r="L6" s="13"/>
      <c r="M6" s="13"/>
      <c r="N6" s="13"/>
      <c r="O6" s="13"/>
      <c r="P6" s="16"/>
      <c r="Q6" s="16"/>
      <c r="R6" s="16"/>
      <c r="S6" s="9"/>
      <c r="T6" s="9"/>
    </row>
    <row r="7" spans="1:23">
      <c r="A7" s="9">
        <v>6</v>
      </c>
      <c r="B7" s="9"/>
      <c r="C7" s="9"/>
      <c r="D7" s="10"/>
      <c r="E7" s="9"/>
      <c r="F7" s="9"/>
      <c r="G7" s="9"/>
      <c r="H7" s="12"/>
      <c r="I7" s="13"/>
      <c r="J7" s="13"/>
      <c r="K7" s="13"/>
      <c r="L7" s="13"/>
      <c r="M7" s="13"/>
      <c r="N7" s="13"/>
      <c r="O7" s="13"/>
      <c r="P7" s="16"/>
      <c r="Q7" s="16"/>
      <c r="R7" s="16"/>
      <c r="S7" s="9"/>
      <c r="T7" s="9"/>
    </row>
    <row r="8" spans="1:23">
      <c r="A8" s="9">
        <v>7</v>
      </c>
      <c r="B8" s="9"/>
      <c r="C8" s="9"/>
      <c r="D8" s="10"/>
      <c r="E8" s="9"/>
      <c r="F8" s="9"/>
      <c r="G8" s="9"/>
      <c r="H8" s="18"/>
      <c r="I8" s="13"/>
      <c r="J8" s="13"/>
      <c r="K8" s="13"/>
      <c r="L8" s="13"/>
      <c r="M8" s="13"/>
      <c r="N8" s="13"/>
      <c r="O8" s="13"/>
      <c r="P8" s="14"/>
      <c r="Q8" s="14"/>
      <c r="R8" s="14"/>
      <c r="S8" s="9"/>
      <c r="T8" s="9"/>
    </row>
    <row r="9" spans="1:23">
      <c r="A9" s="9">
        <v>8</v>
      </c>
      <c r="B9" s="9"/>
      <c r="C9" s="9"/>
      <c r="D9" s="10"/>
      <c r="E9" s="9"/>
      <c r="F9" s="9"/>
      <c r="G9" s="9"/>
      <c r="H9" s="18"/>
      <c r="I9" s="13"/>
      <c r="J9" s="13"/>
      <c r="K9" s="13"/>
      <c r="L9" s="13"/>
      <c r="M9" s="13"/>
      <c r="N9" s="13"/>
      <c r="O9" s="13"/>
      <c r="P9" s="14"/>
      <c r="Q9" s="14"/>
      <c r="R9" s="14"/>
      <c r="S9" s="9"/>
      <c r="T9" s="9"/>
    </row>
    <row r="10" spans="1:23">
      <c r="A10" s="9">
        <v>9</v>
      </c>
      <c r="B10" s="9"/>
      <c r="C10" s="9"/>
      <c r="D10" s="10"/>
      <c r="E10" s="9"/>
      <c r="F10" s="9"/>
      <c r="G10" s="9"/>
      <c r="H10" s="18"/>
      <c r="I10" s="13"/>
      <c r="J10" s="13"/>
      <c r="K10" s="13"/>
      <c r="L10" s="13"/>
      <c r="M10" s="13"/>
      <c r="N10" s="13"/>
      <c r="O10" s="13"/>
      <c r="P10" s="14"/>
      <c r="Q10" s="14"/>
      <c r="R10" s="14"/>
      <c r="S10" s="9"/>
      <c r="T10" s="9"/>
    </row>
    <row r="11" spans="1:23">
      <c r="A11" s="9">
        <v>10</v>
      </c>
      <c r="B11" s="9"/>
      <c r="C11" s="9"/>
      <c r="D11" s="10"/>
      <c r="E11" s="9"/>
      <c r="F11" s="9"/>
      <c r="G11" s="9"/>
      <c r="H11" s="18"/>
      <c r="I11" s="13"/>
      <c r="J11" s="13"/>
      <c r="K11" s="13"/>
      <c r="L11" s="13"/>
      <c r="M11" s="13"/>
      <c r="N11" s="13"/>
      <c r="O11" s="13"/>
      <c r="P11" s="14"/>
      <c r="Q11" s="14"/>
      <c r="R11" s="14"/>
      <c r="S11" s="9"/>
      <c r="T11" s="9"/>
    </row>
    <row r="12" spans="1:23">
      <c r="A12" s="9">
        <v>11</v>
      </c>
      <c r="B12" s="9"/>
      <c r="C12" s="9"/>
      <c r="D12" s="10"/>
      <c r="E12" s="9"/>
      <c r="F12" s="9"/>
      <c r="G12" s="9"/>
      <c r="H12" s="12"/>
      <c r="I12" s="13"/>
      <c r="J12" s="13"/>
      <c r="K12" s="13"/>
      <c r="L12" s="13"/>
      <c r="M12" s="13"/>
      <c r="N12" s="13"/>
      <c r="O12" s="13"/>
      <c r="P12" s="16"/>
      <c r="Q12" s="16"/>
      <c r="R12" s="16"/>
      <c r="S12" s="9"/>
      <c r="T12" s="9"/>
    </row>
    <row r="13" spans="1:23">
      <c r="A13" s="9">
        <v>12</v>
      </c>
      <c r="B13" s="9"/>
      <c r="C13" s="9"/>
      <c r="D13" s="10"/>
      <c r="E13" s="9"/>
      <c r="F13" s="9"/>
      <c r="G13" s="9"/>
      <c r="H13" s="12"/>
      <c r="I13" s="13"/>
      <c r="J13" s="13"/>
      <c r="K13" s="13"/>
      <c r="L13" s="13"/>
      <c r="M13" s="13"/>
      <c r="N13" s="13"/>
      <c r="O13" s="13"/>
      <c r="P13" s="16"/>
      <c r="Q13" s="16"/>
      <c r="R13" s="16"/>
      <c r="S13" s="9"/>
      <c r="T13" s="9"/>
    </row>
    <row r="14" spans="1:23">
      <c r="A14" s="9">
        <v>13</v>
      </c>
      <c r="B14" s="9"/>
      <c r="C14" s="9"/>
      <c r="D14" s="10"/>
      <c r="E14" s="9"/>
      <c r="F14" s="9"/>
      <c r="G14" s="9"/>
      <c r="H14" s="12"/>
      <c r="I14" s="13"/>
      <c r="J14" s="13"/>
      <c r="K14" s="13"/>
      <c r="L14" s="13"/>
      <c r="M14" s="13"/>
      <c r="N14" s="13"/>
      <c r="O14" s="13"/>
      <c r="P14" s="16"/>
      <c r="Q14" s="16"/>
      <c r="R14" s="16"/>
      <c r="S14" s="9"/>
      <c r="T14" s="9"/>
    </row>
    <row r="15" spans="1:23" ht="15">
      <c r="A15" s="9">
        <v>14</v>
      </c>
      <c r="B15" s="9"/>
      <c r="C15" s="9"/>
      <c r="D15" s="10"/>
      <c r="E15" s="9"/>
      <c r="F15" s="9"/>
      <c r="G15" s="9"/>
      <c r="H15" s="12"/>
      <c r="I15" s="13"/>
      <c r="J15" s="13"/>
      <c r="K15" s="13"/>
      <c r="L15" s="13"/>
      <c r="M15" s="13"/>
      <c r="N15" s="13"/>
      <c r="O15" s="13"/>
      <c r="P15" s="19"/>
      <c r="Q15" s="16"/>
      <c r="R15" s="16"/>
      <c r="S15" s="21"/>
      <c r="T15" s="21"/>
      <c r="U15" s="20"/>
      <c r="V15" s="20"/>
      <c r="W15" s="20"/>
    </row>
    <row r="16" spans="1:23">
      <c r="A16" s="9">
        <v>15</v>
      </c>
      <c r="B16" s="9"/>
      <c r="C16" s="9"/>
      <c r="D16" s="10"/>
      <c r="E16" s="9"/>
      <c r="F16" s="9"/>
      <c r="G16" s="9"/>
      <c r="H16" s="12"/>
      <c r="I16" s="13"/>
      <c r="J16" s="13"/>
      <c r="K16" s="13"/>
      <c r="L16" s="13"/>
      <c r="M16" s="13"/>
      <c r="N16" s="13"/>
      <c r="O16" s="13"/>
      <c r="P16" s="19"/>
      <c r="Q16" s="16"/>
      <c r="R16" s="16"/>
      <c r="S16" s="9"/>
      <c r="T16" s="9"/>
    </row>
    <row r="17" spans="1:23">
      <c r="A17" s="9">
        <v>16</v>
      </c>
      <c r="B17" s="9"/>
      <c r="C17" s="9"/>
      <c r="D17" s="10"/>
      <c r="E17" s="9"/>
      <c r="F17" s="9"/>
      <c r="G17" s="9"/>
      <c r="H17" s="12"/>
      <c r="I17" s="13"/>
      <c r="J17" s="13"/>
      <c r="K17" s="13"/>
      <c r="L17" s="13"/>
      <c r="M17" s="13"/>
      <c r="N17" s="13"/>
      <c r="O17" s="13"/>
      <c r="P17" s="19"/>
      <c r="Q17" s="16"/>
      <c r="R17" s="16"/>
      <c r="S17" s="9"/>
      <c r="T17" s="9"/>
    </row>
    <row r="18" spans="1:23">
      <c r="A18" s="9">
        <v>17</v>
      </c>
      <c r="B18" s="9"/>
      <c r="C18" s="9"/>
      <c r="D18" s="10"/>
      <c r="E18" s="9"/>
      <c r="F18" s="9"/>
      <c r="G18" s="9"/>
      <c r="H18" s="12"/>
      <c r="I18" s="13"/>
      <c r="J18" s="13"/>
      <c r="K18" s="13"/>
      <c r="L18" s="13"/>
      <c r="M18" s="13"/>
      <c r="N18" s="13"/>
      <c r="O18" s="13"/>
      <c r="P18" s="19"/>
      <c r="Q18" s="16"/>
      <c r="R18" s="16"/>
      <c r="S18" s="9"/>
      <c r="T18" s="9"/>
    </row>
    <row r="19" spans="1:23">
      <c r="A19" s="9">
        <v>18</v>
      </c>
      <c r="B19" s="9"/>
      <c r="C19" s="9"/>
      <c r="D19" s="10"/>
      <c r="E19" s="9"/>
      <c r="F19" s="9"/>
      <c r="G19" s="9"/>
      <c r="H19" s="12"/>
      <c r="I19" s="13"/>
      <c r="J19" s="13"/>
      <c r="K19" s="13"/>
      <c r="L19" s="13"/>
      <c r="M19" s="13"/>
      <c r="N19" s="13"/>
      <c r="O19" s="13"/>
      <c r="P19" s="19"/>
      <c r="Q19" s="16"/>
      <c r="R19" s="16"/>
      <c r="S19" s="9"/>
      <c r="T19" s="9"/>
    </row>
    <row r="20" spans="1:23">
      <c r="A20" s="9">
        <v>19</v>
      </c>
      <c r="B20" s="9"/>
      <c r="C20" s="9"/>
      <c r="D20" s="10"/>
      <c r="E20" s="9"/>
      <c r="F20" s="9"/>
      <c r="G20" s="9"/>
      <c r="H20" s="12"/>
      <c r="I20" s="13"/>
      <c r="J20" s="13"/>
      <c r="K20" s="13"/>
      <c r="L20" s="13"/>
      <c r="M20" s="13"/>
      <c r="N20" s="13"/>
      <c r="O20" s="13"/>
      <c r="P20" s="14"/>
      <c r="Q20" s="14"/>
      <c r="R20" s="14"/>
      <c r="S20" s="9"/>
      <c r="T20" s="9"/>
    </row>
    <row r="21" spans="1:23">
      <c r="A21" s="9">
        <v>20</v>
      </c>
      <c r="B21" s="9"/>
      <c r="C21" s="9"/>
      <c r="D21" s="10"/>
      <c r="E21" s="9"/>
      <c r="F21" s="9"/>
      <c r="G21" s="9"/>
      <c r="H21" s="12"/>
      <c r="I21" s="13"/>
      <c r="J21" s="13"/>
      <c r="K21" s="13"/>
      <c r="L21" s="13"/>
      <c r="M21" s="13"/>
      <c r="N21" s="13"/>
      <c r="O21" s="13"/>
      <c r="P21" s="14"/>
      <c r="Q21" s="14"/>
      <c r="R21" s="14"/>
      <c r="S21" s="9"/>
      <c r="T21" s="9"/>
    </row>
    <row r="22" spans="1:23">
      <c r="A22" s="9">
        <v>21</v>
      </c>
      <c r="B22" s="9"/>
      <c r="C22" s="9"/>
      <c r="D22" s="10"/>
      <c r="E22" s="9"/>
      <c r="F22" s="9"/>
      <c r="G22" s="9"/>
      <c r="H22" s="12"/>
      <c r="I22" s="13"/>
      <c r="J22" s="13"/>
      <c r="K22" s="13"/>
      <c r="L22" s="13"/>
      <c r="M22" s="13"/>
      <c r="N22" s="13"/>
      <c r="O22" s="13"/>
      <c r="P22" s="14"/>
      <c r="Q22" s="14"/>
      <c r="R22" s="14"/>
      <c r="S22" s="9"/>
      <c r="T22" s="9"/>
    </row>
    <row r="23" spans="1:23">
      <c r="A23" s="9">
        <v>22</v>
      </c>
      <c r="B23" s="9"/>
      <c r="C23" s="9"/>
      <c r="D23" s="10"/>
      <c r="E23" s="9"/>
      <c r="F23" s="9"/>
      <c r="G23" s="9"/>
      <c r="H23" s="12"/>
      <c r="I23" s="13"/>
      <c r="J23" s="13"/>
      <c r="K23" s="13"/>
      <c r="L23" s="13"/>
      <c r="M23" s="13"/>
      <c r="N23" s="13"/>
      <c r="O23" s="13"/>
      <c r="P23" s="14"/>
      <c r="Q23" s="14"/>
      <c r="R23" s="14"/>
      <c r="S23" s="9"/>
      <c r="T23" s="9"/>
    </row>
    <row r="24" spans="1:23">
      <c r="A24" s="9">
        <v>23</v>
      </c>
      <c r="B24" s="9"/>
      <c r="C24" s="9"/>
      <c r="D24" s="10"/>
      <c r="E24" s="9"/>
      <c r="F24" s="9"/>
      <c r="G24" s="9"/>
      <c r="H24" s="16"/>
      <c r="I24" s="13"/>
      <c r="J24" s="13"/>
      <c r="K24" s="13"/>
      <c r="L24" s="13"/>
      <c r="M24" s="13"/>
      <c r="N24" s="13"/>
      <c r="O24" s="13"/>
      <c r="P24" s="14"/>
      <c r="Q24" s="14"/>
      <c r="R24" s="14"/>
      <c r="S24" s="9"/>
      <c r="T24" s="9"/>
    </row>
    <row r="25" spans="1:23">
      <c r="A25" s="9">
        <v>24</v>
      </c>
      <c r="B25" s="9"/>
      <c r="C25" s="9"/>
      <c r="D25" s="10"/>
      <c r="E25" s="9"/>
      <c r="F25" s="9"/>
      <c r="G25" s="9"/>
      <c r="H25" s="16"/>
      <c r="I25" s="13"/>
      <c r="J25" s="13"/>
      <c r="K25" s="13"/>
      <c r="L25" s="13"/>
      <c r="M25" s="13"/>
      <c r="N25" s="13"/>
      <c r="O25" s="13"/>
      <c r="P25" s="14"/>
      <c r="Q25" s="14"/>
      <c r="R25" s="14"/>
      <c r="S25" s="9"/>
      <c r="T25" s="9"/>
    </row>
    <row r="26" spans="1:23">
      <c r="A26" s="9">
        <v>25</v>
      </c>
      <c r="B26" s="9"/>
      <c r="C26" s="9"/>
      <c r="D26" s="10"/>
      <c r="E26" s="9"/>
      <c r="F26" s="9"/>
      <c r="G26" s="9"/>
      <c r="H26" s="16"/>
      <c r="I26" s="13"/>
      <c r="J26" s="13"/>
      <c r="K26" s="13"/>
      <c r="L26" s="13"/>
      <c r="M26" s="13"/>
      <c r="N26" s="13"/>
      <c r="O26" s="13"/>
      <c r="P26" s="14"/>
      <c r="Q26" s="14"/>
      <c r="R26" s="14"/>
      <c r="S26" s="9"/>
      <c r="T26" s="9"/>
    </row>
    <row r="27" spans="1:23">
      <c r="A27" s="9">
        <v>26</v>
      </c>
      <c r="B27" s="9"/>
      <c r="C27" s="9"/>
      <c r="D27" s="10"/>
      <c r="E27" s="9"/>
      <c r="F27" s="9"/>
      <c r="G27" s="9"/>
      <c r="H27" s="16"/>
      <c r="I27" s="13"/>
      <c r="J27" s="13"/>
      <c r="K27" s="13"/>
      <c r="L27" s="13"/>
      <c r="M27" s="13"/>
      <c r="N27" s="13"/>
      <c r="O27" s="13"/>
      <c r="P27" s="14"/>
      <c r="Q27" s="14"/>
      <c r="R27" s="14"/>
      <c r="S27" s="9"/>
      <c r="T27" s="9"/>
    </row>
    <row r="28" spans="1:23">
      <c r="A28" s="9">
        <v>27</v>
      </c>
      <c r="B28" s="9"/>
      <c r="C28" s="9"/>
      <c r="D28" s="22"/>
      <c r="E28" s="9"/>
      <c r="F28" s="23"/>
      <c r="G28" s="23"/>
      <c r="H28" s="16"/>
      <c r="I28" s="25"/>
      <c r="J28" s="25"/>
      <c r="K28" s="25"/>
      <c r="L28" s="25"/>
      <c r="M28" s="25"/>
      <c r="N28" s="25"/>
      <c r="O28" s="25"/>
      <c r="P28" s="14"/>
      <c r="Q28" s="14"/>
      <c r="R28" s="14"/>
      <c r="S28" s="9"/>
      <c r="T28" s="9"/>
    </row>
    <row r="29" spans="1:23">
      <c r="A29" s="9">
        <v>28</v>
      </c>
      <c r="B29" s="9"/>
      <c r="C29" s="9"/>
      <c r="D29" s="22"/>
      <c r="E29" s="9"/>
      <c r="F29" s="23"/>
      <c r="G29" s="23"/>
      <c r="H29" s="26"/>
      <c r="I29" s="25"/>
      <c r="J29" s="25"/>
      <c r="K29" s="25"/>
      <c r="L29" s="25"/>
      <c r="M29" s="25"/>
      <c r="N29" s="25"/>
      <c r="O29" s="25"/>
      <c r="P29" s="14"/>
      <c r="Q29" s="14"/>
      <c r="R29" s="14"/>
      <c r="S29" s="17"/>
      <c r="T29" s="17"/>
      <c r="U29" s="15"/>
      <c r="V29" s="15"/>
      <c r="W29" s="15"/>
    </row>
    <row r="30" spans="1:23">
      <c r="A30" s="9">
        <v>29</v>
      </c>
      <c r="B30" s="9"/>
      <c r="C30" s="9"/>
      <c r="D30" s="22"/>
      <c r="E30" s="9"/>
      <c r="F30" s="23"/>
      <c r="G30" s="23"/>
      <c r="H30" s="16"/>
      <c r="I30" s="25"/>
      <c r="J30" s="25"/>
      <c r="K30" s="25"/>
      <c r="L30" s="25"/>
      <c r="M30" s="25"/>
      <c r="N30" s="25"/>
      <c r="O30" s="25"/>
      <c r="P30" s="14"/>
      <c r="Q30" s="14"/>
      <c r="R30" s="14"/>
      <c r="S30" s="9"/>
      <c r="T30" s="9"/>
    </row>
    <row r="31" spans="1:23">
      <c r="A31" s="9">
        <v>30</v>
      </c>
      <c r="B31" s="9"/>
      <c r="C31" s="9"/>
      <c r="D31" s="27"/>
      <c r="E31" s="9"/>
      <c r="F31" s="9"/>
      <c r="G31" s="9"/>
      <c r="H31" s="16"/>
      <c r="I31" s="13"/>
      <c r="J31" s="13"/>
      <c r="K31" s="13"/>
      <c r="L31" s="28"/>
      <c r="M31" s="13"/>
      <c r="N31" s="13"/>
      <c r="O31" s="13"/>
      <c r="P31" s="14"/>
      <c r="Q31" s="14"/>
      <c r="R31" s="14"/>
      <c r="S31" s="9"/>
      <c r="T31" s="9"/>
    </row>
    <row r="32" spans="1:23">
      <c r="A32" s="9">
        <v>31</v>
      </c>
      <c r="B32" s="9"/>
      <c r="C32" s="9"/>
      <c r="D32" s="10"/>
      <c r="E32" s="9"/>
      <c r="F32" s="9"/>
      <c r="G32" s="9"/>
      <c r="H32" s="16"/>
      <c r="I32" s="13"/>
      <c r="J32" s="13"/>
      <c r="K32" s="13"/>
      <c r="L32" s="13"/>
      <c r="M32" s="13"/>
      <c r="N32" s="13"/>
      <c r="O32" s="13"/>
      <c r="P32" s="14"/>
      <c r="Q32" s="14"/>
      <c r="R32" s="14"/>
      <c r="S32" s="9"/>
      <c r="T32" s="9"/>
    </row>
    <row r="33" spans="1:23">
      <c r="A33" s="9">
        <v>32</v>
      </c>
      <c r="B33" s="9"/>
      <c r="C33" s="9"/>
      <c r="D33" s="10"/>
      <c r="E33" s="9"/>
      <c r="F33" s="9"/>
      <c r="G33" s="9"/>
      <c r="H33" s="16"/>
      <c r="I33" s="13"/>
      <c r="J33" s="13"/>
      <c r="K33" s="13"/>
      <c r="L33" s="13"/>
      <c r="M33" s="13"/>
      <c r="N33" s="13"/>
      <c r="O33" s="13"/>
      <c r="P33" s="14"/>
      <c r="Q33" s="14"/>
      <c r="R33" s="14"/>
      <c r="S33" s="9"/>
      <c r="T33" s="9"/>
    </row>
    <row r="34" spans="1:23">
      <c r="A34" s="9">
        <v>33</v>
      </c>
      <c r="B34" s="9"/>
      <c r="C34" s="9"/>
      <c r="D34" s="10"/>
      <c r="E34" s="9"/>
      <c r="F34" s="9"/>
      <c r="G34" s="9"/>
      <c r="H34" s="9"/>
      <c r="I34" s="13"/>
      <c r="J34" s="13"/>
      <c r="K34" s="13"/>
      <c r="L34" s="13"/>
      <c r="M34" s="13"/>
      <c r="N34" s="13"/>
      <c r="O34" s="13"/>
      <c r="P34" s="14"/>
      <c r="Q34" s="14"/>
      <c r="R34" s="14"/>
      <c r="S34" s="9"/>
      <c r="T34" s="9"/>
    </row>
    <row r="35" spans="1:23">
      <c r="A35" s="9">
        <v>34</v>
      </c>
      <c r="B35" s="9"/>
      <c r="C35" s="9"/>
      <c r="D35" s="10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9"/>
      <c r="Q35" s="16"/>
      <c r="R35" s="16"/>
      <c r="S35" s="12"/>
      <c r="T35" s="12"/>
      <c r="U35" s="29"/>
      <c r="V35" s="29"/>
      <c r="W35" s="29"/>
    </row>
    <row r="36" spans="1:23">
      <c r="A36" s="9">
        <v>35</v>
      </c>
      <c r="B36" s="9"/>
      <c r="C36" s="9"/>
      <c r="D36" s="10"/>
      <c r="E36" s="9"/>
      <c r="F36" s="9"/>
      <c r="G36" s="9"/>
      <c r="H36" s="13"/>
      <c r="I36" s="13"/>
      <c r="J36" s="13"/>
      <c r="K36" s="13"/>
      <c r="L36" s="13"/>
      <c r="M36" s="13"/>
      <c r="N36" s="13"/>
      <c r="O36" s="13"/>
      <c r="P36" s="19"/>
      <c r="Q36" s="16"/>
      <c r="R36" s="16"/>
      <c r="S36" s="9"/>
      <c r="T36" s="9"/>
    </row>
    <row r="37" spans="1:23">
      <c r="A37" s="9">
        <v>36</v>
      </c>
      <c r="B37" s="9"/>
      <c r="C37" s="9"/>
      <c r="D37" s="10"/>
      <c r="E37" s="9"/>
      <c r="F37" s="9"/>
      <c r="G37" s="9"/>
      <c r="H37" s="9"/>
      <c r="I37" s="13"/>
      <c r="J37" s="13"/>
      <c r="K37" s="13"/>
      <c r="L37" s="13"/>
      <c r="M37" s="13"/>
      <c r="N37" s="13"/>
      <c r="O37" s="13"/>
      <c r="P37" s="16"/>
      <c r="Q37" s="16"/>
      <c r="R37" s="16"/>
      <c r="S37" s="9"/>
      <c r="T37" s="9"/>
    </row>
    <row r="38" spans="1:23" ht="15">
      <c r="A38" s="9">
        <v>37</v>
      </c>
      <c r="B38" s="9"/>
      <c r="C38" s="9"/>
      <c r="D38" s="10"/>
      <c r="E38" s="9"/>
      <c r="F38" s="9"/>
      <c r="G38" s="9"/>
      <c r="H38" s="9"/>
      <c r="I38" s="13"/>
      <c r="J38" s="13"/>
      <c r="K38" s="13"/>
      <c r="L38" s="13"/>
      <c r="M38" s="13"/>
      <c r="N38" s="13"/>
      <c r="O38" s="13"/>
      <c r="P38" s="14"/>
      <c r="Q38" s="14"/>
      <c r="R38" s="14"/>
      <c r="S38" s="21"/>
      <c r="T38" s="21"/>
      <c r="U38" s="20"/>
      <c r="V38" s="20"/>
      <c r="W38" s="20"/>
    </row>
    <row r="39" spans="1:23">
      <c r="A39" s="9">
        <v>38</v>
      </c>
      <c r="B39" s="9"/>
      <c r="C39" s="9"/>
      <c r="D39" s="10"/>
      <c r="E39" s="9"/>
      <c r="F39" s="9"/>
      <c r="G39" s="9"/>
      <c r="H39" s="9"/>
      <c r="I39" s="13"/>
      <c r="J39" s="13"/>
      <c r="K39" s="13"/>
      <c r="L39" s="13"/>
      <c r="M39" s="13"/>
      <c r="N39" s="13"/>
      <c r="O39" s="13"/>
      <c r="P39" s="14"/>
      <c r="Q39" s="14"/>
      <c r="R39" s="14"/>
      <c r="S39" s="9"/>
      <c r="T39" s="9"/>
    </row>
    <row r="40" spans="1:23" ht="15">
      <c r="A40" s="9">
        <v>39</v>
      </c>
      <c r="B40" s="9"/>
      <c r="C40" s="9"/>
      <c r="D40" s="10"/>
      <c r="E40" s="9"/>
      <c r="F40" s="9"/>
      <c r="G40" s="9"/>
      <c r="H40" s="9"/>
      <c r="I40" s="13"/>
      <c r="J40" s="13"/>
      <c r="K40" s="13"/>
      <c r="L40" s="13"/>
      <c r="M40" s="13"/>
      <c r="N40" s="13"/>
      <c r="O40" s="13"/>
      <c r="P40" s="14"/>
      <c r="Q40" s="14"/>
      <c r="R40" s="14"/>
      <c r="S40" s="21"/>
      <c r="T40" s="21"/>
      <c r="U40" s="20"/>
      <c r="V40" s="20"/>
      <c r="W40" s="20"/>
    </row>
    <row r="41" spans="1:23" ht="15">
      <c r="A41" s="9">
        <v>40</v>
      </c>
      <c r="B41" s="9"/>
      <c r="C41" s="9"/>
      <c r="D41" s="10"/>
      <c r="E41" s="9"/>
      <c r="F41" s="9"/>
      <c r="G41" s="9"/>
      <c r="H41" s="9"/>
      <c r="I41" s="13"/>
      <c r="J41" s="13"/>
      <c r="K41" s="13"/>
      <c r="L41" s="13"/>
      <c r="M41" s="13"/>
      <c r="N41" s="13"/>
      <c r="O41" s="13"/>
      <c r="P41" s="14"/>
      <c r="Q41" s="14"/>
      <c r="R41" s="14"/>
      <c r="S41" s="21"/>
      <c r="T41" s="21"/>
      <c r="U41" s="20"/>
      <c r="V41" s="20"/>
      <c r="W41" s="20"/>
    </row>
    <row r="42" spans="1:23">
      <c r="A42" s="9">
        <v>41</v>
      </c>
      <c r="B42" s="9"/>
      <c r="C42" s="9"/>
      <c r="D42" s="10"/>
      <c r="E42" s="9"/>
      <c r="F42" s="9"/>
      <c r="G42" s="9"/>
      <c r="H42" s="9"/>
      <c r="I42" s="13"/>
      <c r="J42" s="13"/>
      <c r="K42" s="13"/>
      <c r="L42" s="13"/>
      <c r="M42" s="13"/>
      <c r="N42" s="13"/>
      <c r="O42" s="13"/>
      <c r="P42" s="14"/>
      <c r="Q42" s="14"/>
      <c r="R42" s="14"/>
      <c r="S42" s="9"/>
      <c r="T42" s="9"/>
    </row>
    <row r="43" spans="1:23">
      <c r="A43" s="9">
        <v>42</v>
      </c>
      <c r="B43" s="9"/>
      <c r="C43" s="9"/>
      <c r="D43" s="10"/>
      <c r="E43" s="9"/>
      <c r="F43" s="9"/>
      <c r="G43" s="9"/>
      <c r="H43" s="9"/>
      <c r="I43" s="13"/>
      <c r="J43" s="13"/>
      <c r="K43" s="13"/>
      <c r="L43" s="13"/>
      <c r="M43" s="13"/>
      <c r="N43" s="13"/>
      <c r="O43" s="13"/>
      <c r="P43" s="14"/>
      <c r="Q43" s="14"/>
      <c r="R43" s="14"/>
      <c r="S43" s="9"/>
      <c r="T43" s="9"/>
    </row>
    <row r="44" spans="1:23">
      <c r="A44" s="9">
        <v>43</v>
      </c>
      <c r="B44" s="9"/>
      <c r="C44" s="9"/>
      <c r="D44" s="10"/>
      <c r="E44" s="9"/>
      <c r="F44" s="9"/>
      <c r="G44" s="9"/>
      <c r="H44" s="9"/>
      <c r="I44" s="13"/>
      <c r="J44" s="13"/>
      <c r="K44" s="13"/>
      <c r="L44" s="13"/>
      <c r="M44" s="13"/>
      <c r="N44" s="13"/>
      <c r="O44" s="13"/>
      <c r="P44" s="14"/>
      <c r="Q44" s="14"/>
      <c r="R44" s="14"/>
      <c r="S44" s="9"/>
      <c r="T44" s="9"/>
    </row>
    <row r="45" spans="1:23">
      <c r="A45" s="9">
        <v>44</v>
      </c>
      <c r="B45" s="9"/>
      <c r="C45" s="9"/>
      <c r="D45" s="10"/>
      <c r="E45" s="9"/>
      <c r="F45" s="9"/>
      <c r="G45" s="9"/>
      <c r="H45" s="9"/>
      <c r="I45" s="13"/>
      <c r="J45" s="13"/>
      <c r="K45" s="13"/>
      <c r="L45" s="13"/>
      <c r="M45" s="13"/>
      <c r="N45" s="13"/>
      <c r="O45" s="13"/>
      <c r="P45" s="14"/>
      <c r="Q45" s="14"/>
      <c r="R45" s="14"/>
      <c r="S45" s="9"/>
      <c r="T45" s="9"/>
    </row>
    <row r="46" spans="1:23">
      <c r="A46" s="9">
        <v>45</v>
      </c>
      <c r="B46" s="9"/>
      <c r="C46" s="9"/>
      <c r="D46" s="10"/>
      <c r="E46" s="9"/>
      <c r="F46" s="9"/>
      <c r="G46" s="9"/>
      <c r="H46" s="9"/>
      <c r="I46" s="13"/>
      <c r="J46" s="13"/>
      <c r="K46" s="13"/>
      <c r="L46" s="13"/>
      <c r="M46" s="13"/>
      <c r="N46" s="13"/>
      <c r="O46" s="13"/>
      <c r="P46" s="14"/>
      <c r="Q46" s="14"/>
      <c r="R46" s="14"/>
      <c r="S46" s="9"/>
      <c r="T46" s="9"/>
    </row>
    <row r="47" spans="1:23">
      <c r="A47" s="9">
        <v>46</v>
      </c>
      <c r="B47" s="9"/>
      <c r="C47" s="9"/>
      <c r="D47" s="10"/>
      <c r="E47" s="9"/>
      <c r="F47" s="9"/>
      <c r="G47" s="9"/>
      <c r="H47" s="9"/>
      <c r="I47" s="13"/>
      <c r="J47" s="13"/>
      <c r="K47" s="13"/>
      <c r="L47" s="13"/>
      <c r="M47" s="13"/>
      <c r="N47" s="13"/>
      <c r="O47" s="13"/>
      <c r="P47" s="14"/>
      <c r="Q47" s="14"/>
      <c r="R47" s="14"/>
      <c r="S47" s="9"/>
      <c r="T47" s="9"/>
    </row>
    <row r="48" spans="1:23">
      <c r="A48" s="9">
        <v>47</v>
      </c>
      <c r="B48" s="9"/>
      <c r="C48" s="9"/>
      <c r="D48" s="10"/>
      <c r="E48" s="9"/>
      <c r="F48" s="9"/>
      <c r="G48" s="9"/>
      <c r="H48" s="9"/>
      <c r="I48" s="13"/>
      <c r="J48" s="13"/>
      <c r="K48" s="13"/>
      <c r="L48" s="13"/>
      <c r="M48" s="13"/>
      <c r="N48" s="13"/>
      <c r="O48" s="13"/>
      <c r="P48" s="14"/>
      <c r="Q48" s="14"/>
      <c r="R48" s="14"/>
      <c r="S48" s="9"/>
      <c r="T48" s="9"/>
    </row>
    <row r="49" spans="1:23">
      <c r="A49" s="9">
        <v>48</v>
      </c>
      <c r="B49" s="9"/>
      <c r="C49" s="9"/>
      <c r="D49" s="10"/>
      <c r="E49" s="9"/>
      <c r="F49" s="9"/>
      <c r="G49" s="9"/>
      <c r="H49" s="9"/>
      <c r="I49" s="13"/>
      <c r="J49" s="13"/>
      <c r="K49" s="13"/>
      <c r="L49" s="13"/>
      <c r="M49" s="13"/>
      <c r="N49" s="13"/>
      <c r="O49" s="13"/>
      <c r="P49" s="14"/>
      <c r="Q49" s="14"/>
      <c r="R49" s="14"/>
      <c r="S49" s="9"/>
      <c r="T49" s="9"/>
    </row>
    <row r="50" spans="1:23">
      <c r="A50" s="9">
        <v>49</v>
      </c>
      <c r="B50" s="9"/>
      <c r="C50" s="9"/>
      <c r="D50" s="10"/>
      <c r="E50" s="9"/>
      <c r="F50" s="9"/>
      <c r="G50" s="9"/>
      <c r="H50" s="9"/>
      <c r="I50" s="13"/>
      <c r="J50" s="13"/>
      <c r="K50" s="13"/>
      <c r="L50" s="13"/>
      <c r="M50" s="13"/>
      <c r="N50" s="13"/>
      <c r="O50" s="13"/>
      <c r="P50" s="14"/>
      <c r="Q50" s="14"/>
      <c r="R50" s="14"/>
      <c r="S50" s="9"/>
      <c r="T50" s="9"/>
    </row>
    <row r="51" spans="1:23">
      <c r="A51" s="9">
        <v>50</v>
      </c>
      <c r="B51" s="9"/>
      <c r="C51" s="9"/>
      <c r="D51" s="10"/>
      <c r="E51" s="9"/>
      <c r="F51" s="9"/>
      <c r="G51" s="9"/>
      <c r="H51" s="9"/>
      <c r="I51" s="13"/>
      <c r="J51" s="13"/>
      <c r="K51" s="13"/>
      <c r="L51" s="13"/>
      <c r="M51" s="13"/>
      <c r="N51" s="13"/>
      <c r="O51" s="13"/>
      <c r="P51" s="14"/>
      <c r="Q51" s="14"/>
      <c r="R51" s="14"/>
      <c r="S51" s="9"/>
      <c r="T51" s="9"/>
    </row>
    <row r="52" spans="1:23">
      <c r="A52" s="9">
        <v>51</v>
      </c>
      <c r="B52" s="9"/>
      <c r="C52" s="9"/>
      <c r="D52" s="10"/>
      <c r="E52" s="9"/>
      <c r="F52" s="9"/>
      <c r="G52" s="9"/>
      <c r="H52" s="9"/>
      <c r="I52" s="13"/>
      <c r="J52" s="13"/>
      <c r="K52" s="13"/>
      <c r="L52" s="13"/>
      <c r="M52" s="13"/>
      <c r="N52" s="13"/>
      <c r="O52" s="13"/>
      <c r="P52" s="14"/>
      <c r="Q52" s="14"/>
      <c r="R52" s="14"/>
      <c r="S52" s="12"/>
      <c r="T52" s="12"/>
      <c r="U52" s="29"/>
      <c r="V52" s="29"/>
      <c r="W52" s="29"/>
    </row>
    <row r="53" spans="1:23">
      <c r="A53" s="9">
        <v>52</v>
      </c>
      <c r="B53" s="9"/>
      <c r="C53" s="9"/>
      <c r="D53" s="10"/>
      <c r="E53" s="9"/>
      <c r="F53" s="9"/>
      <c r="G53" s="9"/>
      <c r="H53" s="12"/>
      <c r="I53" s="13"/>
      <c r="J53" s="13"/>
      <c r="K53" s="13"/>
      <c r="L53" s="13"/>
      <c r="M53" s="13"/>
      <c r="N53" s="13"/>
      <c r="O53" s="13"/>
      <c r="P53" s="14"/>
      <c r="Q53" s="14"/>
      <c r="R53" s="14"/>
      <c r="S53" s="9"/>
      <c r="T53" s="9"/>
    </row>
    <row r="54" spans="1:23">
      <c r="A54" s="9">
        <v>53</v>
      </c>
      <c r="B54" s="9"/>
      <c r="C54" s="9"/>
      <c r="D54" s="10"/>
      <c r="E54" s="9"/>
      <c r="F54" s="9"/>
      <c r="G54" s="9"/>
      <c r="H54" s="12"/>
      <c r="I54" s="13"/>
      <c r="J54" s="13"/>
      <c r="K54" s="13"/>
      <c r="L54" s="13"/>
      <c r="M54" s="13"/>
      <c r="N54" s="13"/>
      <c r="O54" s="13"/>
      <c r="P54" s="14"/>
      <c r="Q54" s="14"/>
      <c r="R54" s="14"/>
      <c r="S54" s="9"/>
      <c r="T54" s="9"/>
    </row>
    <row r="55" spans="1:23">
      <c r="A55" s="9">
        <v>54</v>
      </c>
      <c r="B55" s="30"/>
      <c r="C55" s="9"/>
      <c r="D55" s="10"/>
      <c r="E55" s="9"/>
      <c r="F55" s="9"/>
      <c r="G55" s="9"/>
      <c r="H55" s="9"/>
      <c r="I55" s="13"/>
      <c r="J55" s="13"/>
      <c r="K55" s="13"/>
      <c r="L55" s="13"/>
      <c r="M55" s="13"/>
      <c r="N55" s="13"/>
      <c r="O55" s="13"/>
      <c r="P55" s="14"/>
      <c r="Q55" s="14"/>
      <c r="R55" s="14"/>
      <c r="S55" s="9"/>
      <c r="T55" s="9"/>
    </row>
    <row r="56" spans="1:23">
      <c r="A56" s="9">
        <v>55</v>
      </c>
      <c r="B56" s="9"/>
      <c r="C56" s="9"/>
      <c r="D56" s="10"/>
      <c r="E56" s="9"/>
      <c r="F56" s="9"/>
      <c r="G56" s="9"/>
      <c r="H56" s="9"/>
      <c r="I56" s="13"/>
      <c r="J56" s="13"/>
      <c r="K56" s="13"/>
      <c r="L56" s="13"/>
      <c r="M56" s="13"/>
      <c r="N56" s="13"/>
      <c r="O56" s="13"/>
      <c r="P56" s="14"/>
      <c r="Q56" s="14"/>
      <c r="R56" s="14"/>
      <c r="S56" s="9"/>
      <c r="T56" s="9"/>
    </row>
    <row r="57" spans="1:23">
      <c r="A57" s="9">
        <v>56</v>
      </c>
      <c r="B57" s="9"/>
      <c r="C57" s="9"/>
      <c r="D57" s="10"/>
      <c r="E57" s="9"/>
      <c r="F57" s="9"/>
      <c r="G57" s="9"/>
      <c r="H57" s="9"/>
      <c r="I57" s="13"/>
      <c r="J57" s="13"/>
      <c r="K57" s="13"/>
      <c r="L57" s="13"/>
      <c r="M57" s="13"/>
      <c r="N57" s="13"/>
      <c r="O57" s="13"/>
      <c r="P57" s="14"/>
      <c r="Q57" s="14"/>
      <c r="R57" s="14"/>
      <c r="S57" s="12"/>
      <c r="T57" s="12"/>
      <c r="U57" s="29"/>
      <c r="V57" s="29"/>
      <c r="W57" s="29"/>
    </row>
    <row r="58" spans="1:23">
      <c r="A58" s="9">
        <v>57</v>
      </c>
      <c r="B58" s="9"/>
      <c r="C58" s="9"/>
      <c r="D58" s="10"/>
      <c r="E58" s="9"/>
      <c r="F58" s="9"/>
      <c r="G58" s="9"/>
      <c r="H58" s="9"/>
      <c r="I58" s="13"/>
      <c r="J58" s="13"/>
      <c r="K58" s="13"/>
      <c r="L58" s="13"/>
      <c r="M58" s="13"/>
      <c r="N58" s="13"/>
      <c r="O58" s="13"/>
      <c r="P58" s="14"/>
      <c r="Q58" s="14"/>
      <c r="R58" s="14"/>
      <c r="S58" s="9"/>
      <c r="T58" s="9"/>
    </row>
    <row r="59" spans="1:23">
      <c r="A59" s="9">
        <v>58</v>
      </c>
      <c r="B59" s="9"/>
      <c r="C59" s="9"/>
      <c r="D59" s="10"/>
      <c r="E59" s="9"/>
      <c r="F59" s="9"/>
      <c r="G59" s="9"/>
      <c r="H59" s="9"/>
      <c r="I59" s="13"/>
      <c r="J59" s="13"/>
      <c r="K59" s="13"/>
      <c r="L59" s="13"/>
      <c r="M59" s="13"/>
      <c r="N59" s="13"/>
      <c r="O59" s="13"/>
      <c r="P59" s="14"/>
      <c r="Q59" s="14"/>
      <c r="R59" s="14"/>
      <c r="S59" s="9"/>
      <c r="T59" s="9"/>
    </row>
    <row r="60" spans="1:23">
      <c r="A60" s="9">
        <v>59</v>
      </c>
      <c r="B60" s="9"/>
      <c r="C60" s="9"/>
      <c r="D60" s="10"/>
      <c r="E60" s="9"/>
      <c r="F60" s="9"/>
      <c r="G60" s="9"/>
      <c r="H60" s="9"/>
      <c r="I60" s="13"/>
      <c r="J60" s="13"/>
      <c r="K60" s="13"/>
      <c r="L60" s="13"/>
      <c r="M60" s="13"/>
      <c r="N60" s="13"/>
      <c r="O60" s="13"/>
      <c r="P60" s="14"/>
      <c r="Q60" s="14"/>
      <c r="R60" s="14"/>
      <c r="S60" s="9"/>
      <c r="T60" s="9"/>
    </row>
    <row r="61" spans="1:23">
      <c r="A61" s="9">
        <v>60</v>
      </c>
      <c r="B61" s="30"/>
      <c r="C61" s="9"/>
      <c r="D61" s="10"/>
      <c r="E61" s="9"/>
      <c r="F61" s="9"/>
      <c r="G61" s="9"/>
      <c r="H61" s="16"/>
      <c r="I61" s="13"/>
      <c r="J61" s="13"/>
      <c r="K61" s="13"/>
      <c r="L61" s="13"/>
      <c r="M61" s="13"/>
      <c r="N61" s="13"/>
      <c r="O61" s="13"/>
      <c r="P61" s="14"/>
      <c r="Q61" s="14"/>
      <c r="R61" s="14"/>
      <c r="S61" s="9"/>
      <c r="T61" s="9"/>
    </row>
    <row r="62" spans="1:23">
      <c r="A62" s="9">
        <v>61</v>
      </c>
      <c r="B62" s="9"/>
      <c r="C62" s="9"/>
      <c r="D62" s="10"/>
      <c r="E62" s="9"/>
      <c r="F62" s="9"/>
      <c r="G62" s="9"/>
      <c r="H62" s="12"/>
      <c r="I62" s="13"/>
      <c r="J62" s="13"/>
      <c r="K62" s="13"/>
      <c r="L62" s="13"/>
      <c r="M62" s="13"/>
      <c r="N62" s="13"/>
      <c r="O62" s="13"/>
      <c r="P62" s="14"/>
      <c r="Q62" s="14"/>
      <c r="R62" s="14"/>
      <c r="S62" s="17"/>
      <c r="T62" s="17"/>
      <c r="U62" s="15"/>
      <c r="V62" s="15"/>
      <c r="W62" s="15"/>
    </row>
    <row r="63" spans="1:23">
      <c r="A63" s="9">
        <v>62</v>
      </c>
      <c r="B63" s="9"/>
      <c r="C63" s="9"/>
      <c r="D63" s="10"/>
      <c r="E63" s="9"/>
      <c r="F63" s="9"/>
      <c r="G63" s="9"/>
      <c r="H63" s="12"/>
      <c r="I63" s="13"/>
      <c r="J63" s="13"/>
      <c r="K63" s="13"/>
      <c r="L63" s="13"/>
      <c r="M63" s="13"/>
      <c r="N63" s="13"/>
      <c r="O63" s="13"/>
      <c r="P63" s="14"/>
      <c r="Q63" s="14"/>
      <c r="R63" s="14"/>
      <c r="S63" s="12"/>
      <c r="T63" s="12"/>
      <c r="U63" s="29"/>
      <c r="V63" s="29"/>
      <c r="W63" s="29"/>
    </row>
    <row r="64" spans="1:23">
      <c r="A64" s="9">
        <v>63</v>
      </c>
      <c r="B64" s="9"/>
      <c r="C64" s="9"/>
      <c r="D64" s="10"/>
      <c r="E64" s="9"/>
      <c r="F64" s="9"/>
      <c r="G64" s="9"/>
      <c r="H64" s="12"/>
      <c r="I64" s="13"/>
      <c r="J64" s="13"/>
      <c r="K64" s="13"/>
      <c r="L64" s="13"/>
      <c r="M64" s="13"/>
      <c r="N64" s="13"/>
      <c r="O64" s="13"/>
      <c r="P64" s="14"/>
      <c r="Q64" s="14"/>
      <c r="R64" s="14"/>
      <c r="S64" s="9"/>
      <c r="T64" s="9"/>
    </row>
    <row r="65" spans="1:23">
      <c r="A65" s="9">
        <v>64</v>
      </c>
      <c r="B65" s="9"/>
      <c r="C65" s="9"/>
      <c r="D65" s="10"/>
      <c r="E65" s="9"/>
      <c r="F65" s="9"/>
      <c r="G65" s="9"/>
      <c r="H65" s="12"/>
      <c r="I65" s="13"/>
      <c r="J65" s="13"/>
      <c r="K65" s="13"/>
      <c r="L65" s="13"/>
      <c r="M65" s="13"/>
      <c r="N65" s="13"/>
      <c r="O65" s="13"/>
      <c r="P65" s="14"/>
      <c r="Q65" s="14"/>
      <c r="R65" s="14"/>
      <c r="S65" s="9"/>
      <c r="T65" s="9"/>
    </row>
    <row r="66" spans="1:23">
      <c r="A66" s="9">
        <v>65</v>
      </c>
      <c r="B66" s="9"/>
      <c r="C66" s="9"/>
      <c r="D66" s="10"/>
      <c r="E66" s="9"/>
      <c r="F66" s="9"/>
      <c r="G66" s="9"/>
      <c r="H66" s="12"/>
      <c r="I66" s="13"/>
      <c r="J66" s="13"/>
      <c r="K66" s="13"/>
      <c r="L66" s="13"/>
      <c r="M66" s="13"/>
      <c r="N66" s="13"/>
      <c r="O66" s="13"/>
      <c r="P66" s="14"/>
      <c r="Q66" s="14"/>
      <c r="R66" s="14"/>
      <c r="S66" s="12"/>
      <c r="T66" s="12"/>
      <c r="U66" s="29"/>
      <c r="V66" s="29"/>
      <c r="W66" s="29"/>
    </row>
    <row r="67" spans="1:23">
      <c r="A67" s="9">
        <v>66</v>
      </c>
      <c r="B67" s="9"/>
      <c r="C67" s="9"/>
      <c r="D67" s="10"/>
      <c r="E67" s="9"/>
      <c r="F67" s="9"/>
      <c r="G67" s="9"/>
      <c r="H67" s="12"/>
      <c r="I67" s="13"/>
      <c r="J67" s="13"/>
      <c r="K67" s="13"/>
      <c r="L67" s="13"/>
      <c r="M67" s="13"/>
      <c r="N67" s="13"/>
      <c r="O67" s="13"/>
      <c r="P67" s="14"/>
      <c r="Q67" s="14"/>
      <c r="R67" s="14"/>
      <c r="S67" s="9"/>
      <c r="T67" s="9"/>
    </row>
    <row r="68" spans="1:23">
      <c r="A68" s="9">
        <v>67</v>
      </c>
      <c r="B68" s="9"/>
      <c r="C68" s="9"/>
      <c r="D68" s="10"/>
      <c r="E68" s="9"/>
      <c r="F68" s="9"/>
      <c r="G68" s="9"/>
      <c r="H68" s="12"/>
      <c r="I68" s="13"/>
      <c r="J68" s="13"/>
      <c r="K68" s="13"/>
      <c r="L68" s="13"/>
      <c r="M68" s="13"/>
      <c r="N68" s="13"/>
      <c r="O68" s="13"/>
      <c r="P68" s="14"/>
      <c r="Q68" s="14"/>
      <c r="R68" s="14"/>
      <c r="S68" s="9"/>
      <c r="T68" s="9"/>
    </row>
    <row r="69" spans="1:23">
      <c r="A69" s="9">
        <v>68</v>
      </c>
      <c r="B69" s="9"/>
      <c r="C69" s="9"/>
      <c r="D69" s="10"/>
      <c r="E69" s="9"/>
      <c r="F69" s="9"/>
      <c r="G69" s="9"/>
      <c r="H69" s="9"/>
      <c r="I69" s="13"/>
      <c r="J69" s="13"/>
      <c r="K69" s="13"/>
      <c r="L69" s="13"/>
      <c r="M69" s="13"/>
      <c r="N69" s="13"/>
      <c r="O69" s="13"/>
      <c r="P69" s="14"/>
      <c r="Q69" s="14"/>
      <c r="R69" s="14"/>
      <c r="S69" s="9"/>
      <c r="T69" s="9"/>
    </row>
    <row r="70" spans="1:23">
      <c r="A70" s="9">
        <v>69</v>
      </c>
      <c r="B70" s="9"/>
      <c r="C70" s="9"/>
      <c r="D70" s="10"/>
      <c r="E70" s="9"/>
      <c r="F70" s="9"/>
      <c r="G70" s="9"/>
      <c r="H70" s="9"/>
      <c r="I70" s="13"/>
      <c r="J70" s="13"/>
      <c r="K70" s="13"/>
      <c r="L70" s="13"/>
      <c r="M70" s="13"/>
      <c r="N70" s="13"/>
      <c r="O70" s="13"/>
      <c r="P70" s="14"/>
      <c r="Q70" s="14"/>
      <c r="R70" s="14"/>
      <c r="S70" s="9"/>
      <c r="T70" s="9"/>
    </row>
    <row r="71" spans="1:23">
      <c r="A71" s="9">
        <v>70</v>
      </c>
      <c r="B71" s="9"/>
      <c r="C71" s="9"/>
      <c r="D71" s="10"/>
      <c r="E71" s="9"/>
      <c r="F71" s="9"/>
      <c r="G71" s="9"/>
      <c r="H71" s="9"/>
      <c r="I71" s="13"/>
      <c r="J71" s="13"/>
      <c r="K71" s="13"/>
      <c r="L71" s="13"/>
      <c r="M71" s="13"/>
      <c r="N71" s="13"/>
      <c r="O71" s="13"/>
      <c r="P71" s="14"/>
      <c r="Q71" s="14"/>
      <c r="R71" s="14"/>
      <c r="S71" s="9"/>
      <c r="T71" s="9"/>
    </row>
    <row r="72" spans="1:23">
      <c r="A72" s="9">
        <v>71</v>
      </c>
      <c r="B72" s="33"/>
      <c r="C72" s="9"/>
      <c r="D72" s="10"/>
      <c r="E72" s="9"/>
      <c r="F72" s="9"/>
      <c r="G72" s="9"/>
      <c r="H72" s="9"/>
      <c r="I72" s="13"/>
      <c r="J72" s="13"/>
      <c r="K72" s="13"/>
      <c r="L72" s="13"/>
      <c r="M72" s="13"/>
      <c r="N72" s="13"/>
      <c r="O72" s="13"/>
      <c r="P72" s="14"/>
      <c r="Q72" s="14"/>
      <c r="R72" s="14"/>
      <c r="S72" s="9"/>
      <c r="T72" s="9"/>
    </row>
    <row r="73" spans="1:23">
      <c r="A73" s="9">
        <v>72</v>
      </c>
      <c r="B73" s="30"/>
      <c r="C73" s="9"/>
      <c r="D73" s="10"/>
      <c r="E73" s="9"/>
      <c r="F73" s="9"/>
      <c r="G73" s="9"/>
      <c r="H73" s="9"/>
      <c r="I73" s="13"/>
      <c r="J73" s="13"/>
      <c r="K73" s="13"/>
      <c r="L73" s="13"/>
      <c r="M73" s="13"/>
      <c r="N73" s="13"/>
      <c r="O73" s="13"/>
      <c r="P73" s="14"/>
      <c r="Q73" s="14"/>
      <c r="R73" s="14"/>
      <c r="S73" s="12"/>
      <c r="T73" s="12"/>
      <c r="U73" s="29"/>
      <c r="V73" s="29"/>
      <c r="W73" s="29"/>
    </row>
    <row r="74" spans="1:23">
      <c r="A74" s="9">
        <v>73</v>
      </c>
      <c r="B74" s="34"/>
      <c r="C74" s="9"/>
      <c r="D74" s="10"/>
      <c r="E74" s="9"/>
      <c r="F74" s="9"/>
      <c r="G74" s="9"/>
      <c r="H74" s="9"/>
      <c r="I74" s="13"/>
      <c r="J74" s="13"/>
      <c r="K74" s="13"/>
      <c r="L74" s="13"/>
      <c r="M74" s="13"/>
      <c r="N74" s="13"/>
      <c r="O74" s="13"/>
      <c r="P74" s="16"/>
      <c r="Q74" s="16"/>
      <c r="R74" s="16"/>
      <c r="S74" s="9"/>
      <c r="T74" s="9"/>
    </row>
    <row r="75" spans="1:23">
      <c r="A75" s="9">
        <v>74</v>
      </c>
      <c r="B75" s="34"/>
      <c r="C75" s="9"/>
      <c r="D75" s="10"/>
      <c r="E75" s="9"/>
      <c r="F75" s="9"/>
      <c r="G75" s="9"/>
      <c r="H75" s="9"/>
      <c r="I75" s="13"/>
      <c r="J75" s="13"/>
      <c r="K75" s="13"/>
      <c r="L75" s="13"/>
      <c r="M75" s="13"/>
      <c r="N75" s="13"/>
      <c r="O75" s="13"/>
      <c r="P75" s="16"/>
      <c r="Q75" s="16"/>
      <c r="R75" s="16"/>
      <c r="S75" s="9"/>
      <c r="T75" s="9"/>
    </row>
    <row r="76" spans="1:23">
      <c r="A76" s="9">
        <v>75</v>
      </c>
      <c r="B76" s="34"/>
      <c r="C76" s="9"/>
      <c r="D76" s="10"/>
      <c r="E76" s="9"/>
      <c r="F76" s="9"/>
      <c r="G76" s="9"/>
      <c r="H76" s="9"/>
      <c r="I76" s="13"/>
      <c r="J76" s="13"/>
      <c r="K76" s="13"/>
      <c r="L76" s="13"/>
      <c r="M76" s="13"/>
      <c r="N76" s="13"/>
      <c r="O76" s="13"/>
      <c r="P76" s="16"/>
      <c r="Q76" s="16"/>
      <c r="R76" s="16"/>
      <c r="S76" s="9"/>
      <c r="T76" s="9"/>
    </row>
    <row r="77" spans="1:23">
      <c r="A77" s="9">
        <v>76</v>
      </c>
      <c r="B77" s="33"/>
      <c r="C77" s="35"/>
      <c r="D77" s="37"/>
      <c r="E77" s="35"/>
      <c r="F77" s="35"/>
      <c r="G77" s="35"/>
      <c r="H77" s="35"/>
      <c r="I77" s="39"/>
      <c r="J77" s="40"/>
      <c r="K77" s="13"/>
      <c r="L77" s="35"/>
      <c r="M77" s="13"/>
      <c r="N77" s="13"/>
      <c r="O77" s="41"/>
      <c r="P77" s="14"/>
      <c r="Q77" s="14"/>
      <c r="R77" s="14"/>
      <c r="S77" s="9"/>
      <c r="T77" s="9"/>
    </row>
    <row r="78" spans="1:23">
      <c r="A78" s="9">
        <v>77</v>
      </c>
      <c r="B78" s="33"/>
      <c r="C78" s="35"/>
      <c r="D78" s="37"/>
      <c r="E78" s="35"/>
      <c r="F78" s="35"/>
      <c r="G78" s="35"/>
      <c r="H78" s="35"/>
      <c r="I78" s="39"/>
      <c r="J78" s="40"/>
      <c r="K78" s="35"/>
      <c r="L78" s="35"/>
      <c r="M78" s="13"/>
      <c r="N78" s="13"/>
      <c r="O78" s="41"/>
      <c r="P78" s="14"/>
      <c r="Q78" s="14"/>
      <c r="R78" s="14"/>
      <c r="S78" s="9"/>
      <c r="T78" s="9"/>
    </row>
    <row r="79" spans="1:23">
      <c r="A79" s="9">
        <v>78</v>
      </c>
      <c r="B79" s="34"/>
      <c r="C79" s="9"/>
      <c r="D79" s="42"/>
      <c r="E79" s="43"/>
      <c r="F79" s="43"/>
      <c r="G79" s="9"/>
      <c r="H79" s="9"/>
      <c r="I79" s="13"/>
      <c r="J79" s="43"/>
      <c r="K79" s="13"/>
      <c r="L79" s="13"/>
      <c r="M79" s="13"/>
      <c r="N79" s="13"/>
      <c r="O79" s="13"/>
      <c r="P79" s="14"/>
      <c r="Q79" s="14"/>
      <c r="R79" s="14"/>
      <c r="S79" s="9"/>
      <c r="T79" s="9"/>
    </row>
    <row r="80" spans="1:23">
      <c r="A80" s="9">
        <v>79</v>
      </c>
      <c r="B80" s="34"/>
      <c r="C80" s="9"/>
      <c r="D80" s="42"/>
      <c r="E80" s="43"/>
      <c r="F80" s="43"/>
      <c r="G80" s="9"/>
      <c r="H80" s="9"/>
      <c r="I80" s="13"/>
      <c r="J80" s="43"/>
      <c r="K80" s="13"/>
      <c r="L80" s="13"/>
      <c r="M80" s="13"/>
      <c r="N80" s="13"/>
      <c r="O80" s="13"/>
      <c r="P80" s="14"/>
      <c r="Q80" s="14"/>
      <c r="R80" s="14"/>
      <c r="S80" s="9"/>
      <c r="T80" s="9"/>
    </row>
    <row r="81" spans="1:23">
      <c r="A81" s="9">
        <v>80</v>
      </c>
      <c r="B81" s="34"/>
      <c r="C81" s="9"/>
      <c r="D81" s="42"/>
      <c r="E81" s="43"/>
      <c r="F81" s="43"/>
      <c r="G81" s="9"/>
      <c r="H81" s="9"/>
      <c r="I81" s="13"/>
      <c r="J81" s="43"/>
      <c r="K81" s="13"/>
      <c r="L81" s="13"/>
      <c r="M81" s="13"/>
      <c r="N81" s="13"/>
      <c r="O81" s="13"/>
      <c r="P81" s="14"/>
      <c r="Q81" s="14"/>
      <c r="R81" s="14"/>
      <c r="S81" s="9"/>
      <c r="T81" s="9"/>
    </row>
    <row r="82" spans="1:23">
      <c r="A82" s="9">
        <v>81</v>
      </c>
      <c r="B82" s="34"/>
      <c r="C82" s="9"/>
      <c r="D82" s="42"/>
      <c r="E82" s="43"/>
      <c r="F82" s="43"/>
      <c r="G82" s="9"/>
      <c r="H82" s="9"/>
      <c r="I82" s="13"/>
      <c r="J82" s="43"/>
      <c r="K82" s="13"/>
      <c r="L82" s="13"/>
      <c r="M82" s="13"/>
      <c r="N82" s="13"/>
      <c r="O82" s="13"/>
      <c r="P82" s="14"/>
      <c r="Q82" s="14"/>
      <c r="R82" s="14"/>
      <c r="S82" s="17"/>
      <c r="T82" s="17"/>
      <c r="U82" s="15"/>
      <c r="V82" s="15"/>
      <c r="W82" s="15"/>
    </row>
    <row r="83" spans="1:23">
      <c r="A83" s="9">
        <v>82</v>
      </c>
      <c r="B83" s="34"/>
      <c r="C83" s="9"/>
      <c r="D83" s="42"/>
      <c r="E83" s="43"/>
      <c r="F83" s="43"/>
      <c r="G83" s="9"/>
      <c r="H83" s="9"/>
      <c r="I83" s="13"/>
      <c r="J83" s="43"/>
      <c r="K83" s="13"/>
      <c r="L83" s="13"/>
      <c r="M83" s="13"/>
      <c r="N83" s="13"/>
      <c r="O83" s="13"/>
      <c r="P83" s="14"/>
      <c r="Q83" s="14"/>
      <c r="R83" s="14"/>
      <c r="S83" s="9"/>
      <c r="T83" s="9"/>
    </row>
    <row r="84" spans="1:23">
      <c r="A84" s="9">
        <v>83</v>
      </c>
      <c r="B84" s="34"/>
      <c r="C84" s="9"/>
      <c r="D84" s="42"/>
      <c r="E84" s="43"/>
      <c r="F84" s="43"/>
      <c r="G84" s="9"/>
      <c r="H84" s="9"/>
      <c r="I84" s="13"/>
      <c r="J84" s="43"/>
      <c r="K84" s="13"/>
      <c r="L84" s="13"/>
      <c r="M84" s="13"/>
      <c r="N84" s="13"/>
      <c r="O84" s="13"/>
      <c r="P84" s="14"/>
      <c r="Q84" s="14"/>
      <c r="R84" s="14"/>
      <c r="S84" s="12"/>
      <c r="T84" s="12"/>
      <c r="U84" s="29"/>
      <c r="V84" s="29"/>
      <c r="W84" s="29"/>
    </row>
    <row r="85" spans="1:23">
      <c r="A85" s="9">
        <v>84</v>
      </c>
      <c r="B85" s="34"/>
      <c r="C85" s="9"/>
      <c r="D85" s="42"/>
      <c r="E85" s="43"/>
      <c r="F85" s="43"/>
      <c r="G85" s="9"/>
      <c r="H85" s="9"/>
      <c r="I85" s="13"/>
      <c r="J85" s="43"/>
      <c r="K85" s="13"/>
      <c r="L85" s="13"/>
      <c r="M85" s="13"/>
      <c r="N85" s="13"/>
      <c r="O85" s="13"/>
      <c r="P85" s="14"/>
      <c r="Q85" s="14"/>
      <c r="R85" s="14"/>
      <c r="S85" s="9"/>
      <c r="T85" s="9"/>
    </row>
    <row r="86" spans="1:23">
      <c r="A86" s="9">
        <v>85</v>
      </c>
      <c r="B86" s="9"/>
      <c r="C86" s="9"/>
      <c r="D86" s="10"/>
      <c r="E86" s="9"/>
      <c r="F86" s="9"/>
      <c r="G86" s="9"/>
      <c r="H86" s="9"/>
      <c r="I86" s="13"/>
      <c r="J86" s="13"/>
      <c r="K86" s="13"/>
      <c r="L86" s="13"/>
      <c r="M86" s="13"/>
      <c r="N86" s="13"/>
      <c r="O86" s="13"/>
      <c r="P86" s="14"/>
      <c r="Q86" s="14"/>
      <c r="R86" s="14"/>
      <c r="S86" s="9"/>
      <c r="T86" s="9"/>
    </row>
    <row r="87" spans="1:23">
      <c r="A87" s="9">
        <v>86</v>
      </c>
      <c r="B87" s="9"/>
      <c r="C87" s="9"/>
      <c r="D87" s="10"/>
      <c r="E87" s="9"/>
      <c r="F87" s="9"/>
      <c r="G87" s="9"/>
      <c r="H87" s="9"/>
      <c r="I87" s="13"/>
      <c r="J87" s="13"/>
      <c r="K87" s="13"/>
      <c r="L87" s="13"/>
      <c r="M87" s="13"/>
      <c r="N87" s="13"/>
      <c r="O87" s="13"/>
      <c r="P87" s="14"/>
      <c r="Q87" s="14"/>
      <c r="R87" s="14"/>
      <c r="S87" s="9"/>
      <c r="T87" s="9"/>
    </row>
    <row r="88" spans="1:23">
      <c r="A88" s="9">
        <v>87</v>
      </c>
      <c r="B88" s="9"/>
      <c r="C88" s="9"/>
      <c r="D88" s="44"/>
      <c r="E88" s="9"/>
      <c r="F88" s="9"/>
      <c r="G88" s="9"/>
      <c r="H88" s="9"/>
      <c r="I88" s="13"/>
      <c r="J88" s="28"/>
      <c r="K88" s="13"/>
      <c r="L88" s="13"/>
      <c r="M88" s="13"/>
      <c r="N88" s="13"/>
      <c r="O88" s="13"/>
      <c r="P88" s="14"/>
      <c r="Q88" s="14"/>
      <c r="R88" s="14"/>
      <c r="S88" s="9"/>
      <c r="T88" s="9"/>
    </row>
    <row r="89" spans="1:23">
      <c r="O89" s="47">
        <f>SUM(O2:O88)</f>
        <v>22075000</v>
      </c>
    </row>
  </sheetData>
  <autoFilter ref="A1:R89"/>
  <pageMargins left="7.874015748031496E-2" right="0" top="0.31496062992125984" bottom="0.31496062992125984" header="0.23622047244094491" footer="0.27559055118110237"/>
  <pageSetup scale="6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9"/>
  <sheetViews>
    <sheetView zoomScale="80" zoomScaleNormal="80" workbookViewId="0">
      <pane xSplit="3" ySplit="1" topLeftCell="E2" activePane="bottomRight" state="frozen"/>
      <selection pane="topRight" activeCell="D1" sqref="D1"/>
      <selection pane="bottomLeft" activeCell="A2" sqref="A2"/>
      <selection pane="bottomRight" activeCell="N19" sqref="N19"/>
    </sheetView>
  </sheetViews>
  <sheetFormatPr defaultRowHeight="12.75"/>
  <cols>
    <col min="1" max="1" width="4.140625" style="8" customWidth="1"/>
    <col min="2" max="2" width="12.5703125" style="8" customWidth="1"/>
    <col min="3" max="3" width="15.7109375" style="8" bestFit="1" customWidth="1"/>
    <col min="4" max="4" width="11" style="8" hidden="1" customWidth="1"/>
    <col min="5" max="5" width="18.5703125" style="8" bestFit="1" customWidth="1"/>
    <col min="6" max="6" width="23" style="8" customWidth="1"/>
    <col min="7" max="7" width="7.140625" style="8" customWidth="1"/>
    <col min="8" max="8" width="6.28515625" style="8" customWidth="1"/>
    <col min="9" max="9" width="16" style="8" hidden="1" customWidth="1"/>
    <col min="10" max="10" width="24.85546875" style="8" hidden="1" customWidth="1"/>
    <col min="11" max="11" width="26.7109375" style="45" bestFit="1" customWidth="1"/>
    <col min="12" max="12" width="13.42578125" style="46" bestFit="1" customWidth="1"/>
    <col min="13" max="13" width="17" style="46" bestFit="1" customWidth="1"/>
    <col min="14" max="14" width="15.140625" style="46" bestFit="1" customWidth="1"/>
    <col min="15" max="15" width="13.42578125" style="46" bestFit="1" customWidth="1"/>
    <col min="16" max="16" width="17.7109375" style="46" bestFit="1" customWidth="1"/>
    <col min="17" max="17" width="17.85546875" style="46" bestFit="1" customWidth="1"/>
    <col min="18" max="18" width="15" style="46" bestFit="1" customWidth="1"/>
    <col min="19" max="19" width="12" style="45" bestFit="1" customWidth="1"/>
    <col min="20" max="20" width="29.5703125" style="45" bestFit="1" customWidth="1"/>
    <col min="21" max="21" width="13.140625" style="45" bestFit="1" customWidth="1"/>
    <col min="22" max="22" width="8.85546875" style="7" bestFit="1" customWidth="1"/>
    <col min="23" max="23" width="8.7109375" style="7" bestFit="1" customWidth="1"/>
    <col min="24" max="26" width="9.140625" style="7"/>
    <col min="27" max="16384" width="9.140625" style="8"/>
  </cols>
  <sheetData>
    <row r="1" spans="1:26" ht="36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</row>
    <row r="2" spans="1:26">
      <c r="A2" s="9">
        <v>1</v>
      </c>
      <c r="B2" s="9" t="s">
        <v>23</v>
      </c>
      <c r="C2" s="9" t="s">
        <v>24</v>
      </c>
      <c r="D2" s="9"/>
      <c r="E2" s="10">
        <v>42532</v>
      </c>
      <c r="F2" s="9" t="s">
        <v>25</v>
      </c>
      <c r="G2" s="9">
        <v>100</v>
      </c>
      <c r="H2" s="9">
        <v>15</v>
      </c>
      <c r="I2" s="11"/>
      <c r="J2" s="12"/>
      <c r="K2" s="12" t="s">
        <v>26</v>
      </c>
      <c r="L2" s="13">
        <v>5750000</v>
      </c>
      <c r="M2" s="13">
        <f t="shared" ref="M2:M25" si="0">G2*1000</f>
        <v>100000</v>
      </c>
      <c r="N2" s="13">
        <v>150000</v>
      </c>
      <c r="O2" s="13">
        <v>0</v>
      </c>
      <c r="P2" s="13">
        <v>172500</v>
      </c>
      <c r="Q2" s="13">
        <v>300000</v>
      </c>
      <c r="R2" s="13">
        <f t="shared" ref="R2:R27" si="1">SUM(L2:Q2)</f>
        <v>6472500</v>
      </c>
      <c r="S2" s="14">
        <v>3580139441</v>
      </c>
      <c r="T2" s="14" t="s">
        <v>27</v>
      </c>
      <c r="U2" s="14" t="s">
        <v>28</v>
      </c>
    </row>
    <row r="3" spans="1:26">
      <c r="A3" s="9">
        <v>2</v>
      </c>
      <c r="B3" s="9" t="s">
        <v>23</v>
      </c>
      <c r="C3" s="9" t="s">
        <v>29</v>
      </c>
      <c r="D3" s="9"/>
      <c r="E3" s="10">
        <v>42534</v>
      </c>
      <c r="F3" s="9" t="s">
        <v>30</v>
      </c>
      <c r="G3" s="9">
        <v>100</v>
      </c>
      <c r="H3" s="9">
        <v>15</v>
      </c>
      <c r="I3" s="11" t="s">
        <v>31</v>
      </c>
      <c r="J3" s="12" t="s">
        <v>32</v>
      </c>
      <c r="K3" s="12" t="s">
        <v>33</v>
      </c>
      <c r="L3" s="13">
        <v>5750000</v>
      </c>
      <c r="M3" s="13">
        <f t="shared" si="0"/>
        <v>100000</v>
      </c>
      <c r="N3" s="13">
        <v>0</v>
      </c>
      <c r="O3" s="13">
        <v>0</v>
      </c>
      <c r="P3" s="13">
        <v>172500</v>
      </c>
      <c r="Q3" s="13">
        <v>300000</v>
      </c>
      <c r="R3" s="13">
        <f t="shared" si="1"/>
        <v>6322500</v>
      </c>
      <c r="S3" s="14">
        <v>3580139441</v>
      </c>
      <c r="T3" s="14" t="s">
        <v>27</v>
      </c>
      <c r="U3" s="14" t="s">
        <v>28</v>
      </c>
      <c r="V3" s="15"/>
      <c r="W3" s="15"/>
      <c r="X3" s="15"/>
      <c r="Y3" s="15"/>
      <c r="Z3" s="15"/>
    </row>
    <row r="4" spans="1:26">
      <c r="A4" s="9">
        <v>3</v>
      </c>
      <c r="B4" s="9" t="s">
        <v>23</v>
      </c>
      <c r="C4" s="9" t="s">
        <v>34</v>
      </c>
      <c r="D4" s="9"/>
      <c r="E4" s="10">
        <v>42535</v>
      </c>
      <c r="F4" s="9" t="s">
        <v>35</v>
      </c>
      <c r="G4" s="9">
        <v>70</v>
      </c>
      <c r="H4" s="9">
        <v>15</v>
      </c>
      <c r="I4" s="11" t="s">
        <v>31</v>
      </c>
      <c r="J4" s="12" t="s">
        <v>32</v>
      </c>
      <c r="K4" s="12" t="s">
        <v>36</v>
      </c>
      <c r="L4" s="13">
        <v>4250000</v>
      </c>
      <c r="M4" s="13">
        <f t="shared" si="0"/>
        <v>70000</v>
      </c>
      <c r="N4" s="13">
        <v>0</v>
      </c>
      <c r="O4" s="13">
        <v>0</v>
      </c>
      <c r="P4" s="13">
        <v>127500</v>
      </c>
      <c r="Q4" s="13">
        <v>300000</v>
      </c>
      <c r="R4" s="13">
        <f t="shared" si="1"/>
        <v>4747500</v>
      </c>
      <c r="S4" s="14">
        <v>3580139441</v>
      </c>
      <c r="T4" s="14" t="s">
        <v>27</v>
      </c>
      <c r="U4" s="14" t="s">
        <v>28</v>
      </c>
    </row>
    <row r="5" spans="1:26">
      <c r="A5" s="9">
        <v>4</v>
      </c>
      <c r="B5" s="9" t="s">
        <v>37</v>
      </c>
      <c r="C5" s="9" t="s">
        <v>38</v>
      </c>
      <c r="D5" s="9"/>
      <c r="E5" s="10">
        <v>42530</v>
      </c>
      <c r="F5" s="9" t="s">
        <v>39</v>
      </c>
      <c r="G5" s="9">
        <v>80</v>
      </c>
      <c r="H5" s="9">
        <v>10</v>
      </c>
      <c r="I5" s="11" t="s">
        <v>31</v>
      </c>
      <c r="J5" s="11"/>
      <c r="K5" s="12" t="s">
        <v>40</v>
      </c>
      <c r="L5" s="13">
        <v>4500000</v>
      </c>
      <c r="M5" s="13">
        <f t="shared" si="0"/>
        <v>80000</v>
      </c>
      <c r="N5" s="13">
        <v>150000</v>
      </c>
      <c r="O5" s="13">
        <v>0</v>
      </c>
      <c r="P5" s="13">
        <v>135000</v>
      </c>
      <c r="Q5" s="13">
        <v>300000</v>
      </c>
      <c r="R5" s="13">
        <f t="shared" si="1"/>
        <v>5165000</v>
      </c>
      <c r="S5" s="16" t="s">
        <v>41</v>
      </c>
      <c r="T5" s="16" t="s">
        <v>42</v>
      </c>
      <c r="U5" s="16" t="s">
        <v>28</v>
      </c>
    </row>
    <row r="6" spans="1:26">
      <c r="A6" s="9">
        <v>5</v>
      </c>
      <c r="B6" s="9" t="s">
        <v>37</v>
      </c>
      <c r="C6" s="9" t="s">
        <v>43</v>
      </c>
      <c r="D6" s="9"/>
      <c r="E6" s="10">
        <v>42531</v>
      </c>
      <c r="F6" s="9" t="s">
        <v>44</v>
      </c>
      <c r="G6" s="9">
        <v>50</v>
      </c>
      <c r="H6" s="9">
        <v>10</v>
      </c>
      <c r="I6" s="11" t="s">
        <v>31</v>
      </c>
      <c r="J6" s="11"/>
      <c r="K6" s="12" t="s">
        <v>45</v>
      </c>
      <c r="L6" s="13">
        <v>3000000</v>
      </c>
      <c r="M6" s="13">
        <f t="shared" si="0"/>
        <v>50000</v>
      </c>
      <c r="N6" s="13">
        <v>0</v>
      </c>
      <c r="O6" s="13">
        <v>0</v>
      </c>
      <c r="P6" s="13">
        <v>90000</v>
      </c>
      <c r="Q6" s="13">
        <v>300000</v>
      </c>
      <c r="R6" s="13">
        <f t="shared" si="1"/>
        <v>3440000</v>
      </c>
      <c r="S6" s="16" t="s">
        <v>41</v>
      </c>
      <c r="T6" s="16" t="s">
        <v>42</v>
      </c>
      <c r="U6" s="16" t="s">
        <v>28</v>
      </c>
    </row>
    <row r="7" spans="1:26">
      <c r="A7" s="9">
        <v>6</v>
      </c>
      <c r="B7" s="9" t="s">
        <v>37</v>
      </c>
      <c r="C7" s="9" t="s">
        <v>46</v>
      </c>
      <c r="D7" s="9"/>
      <c r="E7" s="10">
        <v>42532</v>
      </c>
      <c r="F7" s="9" t="s">
        <v>47</v>
      </c>
      <c r="G7" s="9">
        <v>40</v>
      </c>
      <c r="H7" s="9">
        <v>10</v>
      </c>
      <c r="I7" s="11" t="s">
        <v>31</v>
      </c>
      <c r="J7" s="11"/>
      <c r="K7" s="12" t="s">
        <v>48</v>
      </c>
      <c r="L7" s="13">
        <v>2500000</v>
      </c>
      <c r="M7" s="13">
        <f t="shared" si="0"/>
        <v>40000</v>
      </c>
      <c r="N7" s="13">
        <v>0</v>
      </c>
      <c r="O7" s="13">
        <v>0</v>
      </c>
      <c r="P7" s="13">
        <v>75000</v>
      </c>
      <c r="Q7" s="13">
        <v>300000</v>
      </c>
      <c r="R7" s="13">
        <f t="shared" si="1"/>
        <v>2915000</v>
      </c>
      <c r="S7" s="16" t="s">
        <v>41</v>
      </c>
      <c r="T7" s="16" t="s">
        <v>42</v>
      </c>
      <c r="U7" s="16" t="s">
        <v>28</v>
      </c>
    </row>
    <row r="8" spans="1:26">
      <c r="A8" s="9">
        <v>7</v>
      </c>
      <c r="B8" s="9" t="s">
        <v>49</v>
      </c>
      <c r="C8" s="9" t="s">
        <v>50</v>
      </c>
      <c r="D8" s="9"/>
      <c r="E8" s="10">
        <v>42540</v>
      </c>
      <c r="F8" s="9" t="s">
        <v>51</v>
      </c>
      <c r="G8" s="9">
        <v>125</v>
      </c>
      <c r="H8" s="9">
        <v>10</v>
      </c>
      <c r="I8" s="11" t="s">
        <v>52</v>
      </c>
      <c r="J8" s="17" t="s">
        <v>53</v>
      </c>
      <c r="K8" s="18" t="s">
        <v>54</v>
      </c>
      <c r="L8" s="13">
        <v>6750000</v>
      </c>
      <c r="M8" s="13">
        <f t="shared" si="0"/>
        <v>125000</v>
      </c>
      <c r="N8" s="13">
        <v>150000</v>
      </c>
      <c r="O8" s="13">
        <v>0</v>
      </c>
      <c r="P8" s="13">
        <v>202500</v>
      </c>
      <c r="Q8" s="13">
        <v>300000</v>
      </c>
      <c r="R8" s="13">
        <f t="shared" si="1"/>
        <v>7527500</v>
      </c>
      <c r="S8" s="14" t="s">
        <v>55</v>
      </c>
      <c r="T8" s="14" t="s">
        <v>56</v>
      </c>
      <c r="U8" s="14" t="s">
        <v>28</v>
      </c>
    </row>
    <row r="9" spans="1:26">
      <c r="A9" s="9">
        <v>8</v>
      </c>
      <c r="B9" s="9" t="s">
        <v>49</v>
      </c>
      <c r="C9" s="9" t="s">
        <v>50</v>
      </c>
      <c r="D9" s="9"/>
      <c r="E9" s="10">
        <v>42539</v>
      </c>
      <c r="F9" s="9" t="s">
        <v>57</v>
      </c>
      <c r="G9" s="9">
        <v>135</v>
      </c>
      <c r="H9" s="9">
        <v>15</v>
      </c>
      <c r="I9" s="11" t="s">
        <v>52</v>
      </c>
      <c r="J9" s="17" t="s">
        <v>53</v>
      </c>
      <c r="K9" s="18" t="s">
        <v>58</v>
      </c>
      <c r="L9" s="13">
        <v>7500000</v>
      </c>
      <c r="M9" s="13">
        <f t="shared" si="0"/>
        <v>135000</v>
      </c>
      <c r="N9" s="13">
        <v>0</v>
      </c>
      <c r="O9" s="13">
        <v>0</v>
      </c>
      <c r="P9" s="13">
        <v>225000</v>
      </c>
      <c r="Q9" s="13">
        <v>300000</v>
      </c>
      <c r="R9" s="13">
        <f t="shared" si="1"/>
        <v>8160000</v>
      </c>
      <c r="S9" s="14" t="s">
        <v>55</v>
      </c>
      <c r="T9" s="14" t="s">
        <v>56</v>
      </c>
      <c r="U9" s="14" t="s">
        <v>28</v>
      </c>
    </row>
    <row r="10" spans="1:26">
      <c r="A10" s="9">
        <v>9</v>
      </c>
      <c r="B10" s="9" t="s">
        <v>49</v>
      </c>
      <c r="C10" s="9" t="s">
        <v>59</v>
      </c>
      <c r="D10" s="9"/>
      <c r="E10" s="10">
        <v>42538</v>
      </c>
      <c r="F10" s="9" t="s">
        <v>60</v>
      </c>
      <c r="G10" s="9">
        <v>125</v>
      </c>
      <c r="H10" s="9">
        <v>15</v>
      </c>
      <c r="I10" s="11" t="s">
        <v>52</v>
      </c>
      <c r="J10" s="17" t="s">
        <v>53</v>
      </c>
      <c r="K10" s="18" t="s">
        <v>61</v>
      </c>
      <c r="L10" s="13">
        <v>7000000</v>
      </c>
      <c r="M10" s="13">
        <f t="shared" si="0"/>
        <v>125000</v>
      </c>
      <c r="N10" s="13">
        <v>0</v>
      </c>
      <c r="O10" s="13">
        <v>0</v>
      </c>
      <c r="P10" s="13">
        <v>210000</v>
      </c>
      <c r="Q10" s="13">
        <v>300000</v>
      </c>
      <c r="R10" s="13">
        <f t="shared" si="1"/>
        <v>7635000</v>
      </c>
      <c r="S10" s="14" t="s">
        <v>55</v>
      </c>
      <c r="T10" s="14" t="s">
        <v>56</v>
      </c>
      <c r="U10" s="14" t="s">
        <v>28</v>
      </c>
    </row>
    <row r="11" spans="1:26">
      <c r="A11" s="9">
        <v>10</v>
      </c>
      <c r="B11" s="9" t="s">
        <v>49</v>
      </c>
      <c r="C11" s="9" t="s">
        <v>59</v>
      </c>
      <c r="D11" s="9"/>
      <c r="E11" s="10">
        <v>42537</v>
      </c>
      <c r="F11" s="9" t="s">
        <v>62</v>
      </c>
      <c r="G11" s="9">
        <v>50</v>
      </c>
      <c r="H11" s="9">
        <v>15</v>
      </c>
      <c r="I11" s="11" t="s">
        <v>52</v>
      </c>
      <c r="J11" s="17" t="s">
        <v>53</v>
      </c>
      <c r="K11" s="18" t="s">
        <v>61</v>
      </c>
      <c r="L11" s="13">
        <v>3250000</v>
      </c>
      <c r="M11" s="13">
        <f t="shared" si="0"/>
        <v>50000</v>
      </c>
      <c r="N11" s="13">
        <v>0</v>
      </c>
      <c r="O11" s="13">
        <v>0</v>
      </c>
      <c r="P11" s="13">
        <v>97500</v>
      </c>
      <c r="Q11" s="13">
        <v>300000</v>
      </c>
      <c r="R11" s="13">
        <f t="shared" si="1"/>
        <v>3697500</v>
      </c>
      <c r="S11" s="14" t="s">
        <v>55</v>
      </c>
      <c r="T11" s="14" t="s">
        <v>56</v>
      </c>
      <c r="U11" s="14" t="s">
        <v>28</v>
      </c>
    </row>
    <row r="12" spans="1:26">
      <c r="A12" s="9">
        <v>11</v>
      </c>
      <c r="B12" s="9" t="s">
        <v>63</v>
      </c>
      <c r="C12" s="9" t="s">
        <v>64</v>
      </c>
      <c r="D12" s="9"/>
      <c r="E12" s="10">
        <v>42546</v>
      </c>
      <c r="F12" s="9" t="s">
        <v>65</v>
      </c>
      <c r="G12" s="9">
        <v>80</v>
      </c>
      <c r="H12" s="9">
        <v>5</v>
      </c>
      <c r="I12" s="11" t="s">
        <v>66</v>
      </c>
      <c r="J12" s="11"/>
      <c r="K12" s="12" t="s">
        <v>67</v>
      </c>
      <c r="L12" s="13">
        <v>4250000</v>
      </c>
      <c r="M12" s="13">
        <f t="shared" si="0"/>
        <v>80000</v>
      </c>
      <c r="N12" s="13">
        <v>150000</v>
      </c>
      <c r="O12" s="13">
        <v>0</v>
      </c>
      <c r="P12" s="13">
        <v>127500</v>
      </c>
      <c r="Q12" s="13">
        <v>300000</v>
      </c>
      <c r="R12" s="13">
        <f t="shared" si="1"/>
        <v>4907500</v>
      </c>
      <c r="S12" s="16" t="s">
        <v>68</v>
      </c>
      <c r="T12" s="16" t="s">
        <v>69</v>
      </c>
      <c r="U12" s="16" t="s">
        <v>28</v>
      </c>
    </row>
    <row r="13" spans="1:26">
      <c r="A13" s="9">
        <v>12</v>
      </c>
      <c r="B13" s="9" t="s">
        <v>63</v>
      </c>
      <c r="C13" s="9" t="s">
        <v>70</v>
      </c>
      <c r="D13" s="9"/>
      <c r="E13" s="10">
        <v>42545</v>
      </c>
      <c r="F13" s="9" t="s">
        <v>71</v>
      </c>
      <c r="G13" s="9">
        <v>40</v>
      </c>
      <c r="H13" s="9">
        <v>10</v>
      </c>
      <c r="I13" s="11" t="s">
        <v>66</v>
      </c>
      <c r="J13" s="11"/>
      <c r="K13" s="12" t="s">
        <v>72</v>
      </c>
      <c r="L13" s="13">
        <v>2500000</v>
      </c>
      <c r="M13" s="13">
        <f t="shared" si="0"/>
        <v>40000</v>
      </c>
      <c r="N13" s="13">
        <v>0</v>
      </c>
      <c r="O13" s="13">
        <v>0</v>
      </c>
      <c r="P13" s="13">
        <v>75000</v>
      </c>
      <c r="Q13" s="13">
        <v>300000</v>
      </c>
      <c r="R13" s="13">
        <f t="shared" si="1"/>
        <v>2915000</v>
      </c>
      <c r="S13" s="16" t="s">
        <v>68</v>
      </c>
      <c r="T13" s="16" t="s">
        <v>69</v>
      </c>
      <c r="U13" s="16" t="s">
        <v>28</v>
      </c>
    </row>
    <row r="14" spans="1:26">
      <c r="A14" s="9">
        <v>13</v>
      </c>
      <c r="B14" s="9" t="s">
        <v>63</v>
      </c>
      <c r="C14" s="9" t="s">
        <v>73</v>
      </c>
      <c r="D14" s="9"/>
      <c r="E14" s="10">
        <v>42544</v>
      </c>
      <c r="F14" s="9" t="s">
        <v>74</v>
      </c>
      <c r="G14" s="9">
        <v>30</v>
      </c>
      <c r="H14" s="9">
        <v>5</v>
      </c>
      <c r="I14" s="11"/>
      <c r="J14" s="11"/>
      <c r="K14" s="12" t="s">
        <v>75</v>
      </c>
      <c r="L14" s="13">
        <v>1750000</v>
      </c>
      <c r="M14" s="13">
        <f t="shared" si="0"/>
        <v>30000</v>
      </c>
      <c r="N14" s="13">
        <v>0</v>
      </c>
      <c r="O14" s="13">
        <v>0</v>
      </c>
      <c r="P14" s="13">
        <v>52500</v>
      </c>
      <c r="Q14" s="13">
        <v>300000</v>
      </c>
      <c r="R14" s="13">
        <f t="shared" si="1"/>
        <v>2132500</v>
      </c>
      <c r="S14" s="16" t="s">
        <v>68</v>
      </c>
      <c r="T14" s="16" t="s">
        <v>69</v>
      </c>
      <c r="U14" s="16" t="s">
        <v>28</v>
      </c>
    </row>
    <row r="15" spans="1:26" ht="15">
      <c r="A15" s="9">
        <v>14</v>
      </c>
      <c r="B15" s="9" t="s">
        <v>76</v>
      </c>
      <c r="C15" s="9" t="s">
        <v>77</v>
      </c>
      <c r="D15" s="9"/>
      <c r="E15" s="10">
        <v>42544</v>
      </c>
      <c r="F15" s="9" t="s">
        <v>78</v>
      </c>
      <c r="G15" s="9">
        <v>125</v>
      </c>
      <c r="H15" s="9">
        <v>10</v>
      </c>
      <c r="I15" s="11" t="s">
        <v>66</v>
      </c>
      <c r="J15" s="11"/>
      <c r="K15" s="12" t="s">
        <v>79</v>
      </c>
      <c r="L15" s="13">
        <v>6750000</v>
      </c>
      <c r="M15" s="13">
        <f t="shared" si="0"/>
        <v>125000</v>
      </c>
      <c r="N15" s="13">
        <v>150000</v>
      </c>
      <c r="O15" s="13">
        <v>0</v>
      </c>
      <c r="P15" s="13">
        <v>202500</v>
      </c>
      <c r="Q15" s="13">
        <v>300000</v>
      </c>
      <c r="R15" s="13">
        <f t="shared" si="1"/>
        <v>7527500</v>
      </c>
      <c r="S15" s="19"/>
      <c r="T15" s="16"/>
      <c r="U15" s="16"/>
      <c r="V15" s="20"/>
      <c r="W15" s="20"/>
      <c r="X15" s="20"/>
      <c r="Y15" s="20"/>
      <c r="Z15" s="20"/>
    </row>
    <row r="16" spans="1:26">
      <c r="A16" s="9">
        <v>15</v>
      </c>
      <c r="B16" s="9" t="s">
        <v>76</v>
      </c>
      <c r="C16" s="9" t="s">
        <v>80</v>
      </c>
      <c r="D16" s="9"/>
      <c r="E16" s="10">
        <v>42545</v>
      </c>
      <c r="F16" s="9" t="s">
        <v>81</v>
      </c>
      <c r="G16" s="9">
        <v>90</v>
      </c>
      <c r="H16" s="9">
        <v>5</v>
      </c>
      <c r="I16" s="11"/>
      <c r="J16" s="11"/>
      <c r="K16" s="12" t="s">
        <v>82</v>
      </c>
      <c r="L16" s="13">
        <v>4750000</v>
      </c>
      <c r="M16" s="13">
        <f t="shared" si="0"/>
        <v>90000</v>
      </c>
      <c r="N16" s="13">
        <v>0</v>
      </c>
      <c r="O16" s="13">
        <v>0</v>
      </c>
      <c r="P16" s="13">
        <v>142500</v>
      </c>
      <c r="Q16" s="13">
        <v>300000</v>
      </c>
      <c r="R16" s="13">
        <f t="shared" si="1"/>
        <v>5282500</v>
      </c>
      <c r="S16" s="19"/>
      <c r="T16" s="16"/>
      <c r="U16" s="16"/>
    </row>
    <row r="17" spans="1:26">
      <c r="A17" s="9">
        <v>16</v>
      </c>
      <c r="B17" s="9" t="s">
        <v>76</v>
      </c>
      <c r="C17" s="9" t="s">
        <v>83</v>
      </c>
      <c r="D17" s="9"/>
      <c r="E17" s="10">
        <v>42542</v>
      </c>
      <c r="F17" s="9" t="s">
        <v>84</v>
      </c>
      <c r="G17" s="9">
        <v>90</v>
      </c>
      <c r="H17" s="9">
        <v>5</v>
      </c>
      <c r="I17" s="11" t="s">
        <v>66</v>
      </c>
      <c r="J17" s="11"/>
      <c r="K17" s="12" t="s">
        <v>85</v>
      </c>
      <c r="L17" s="13">
        <v>4750000</v>
      </c>
      <c r="M17" s="13">
        <f t="shared" si="0"/>
        <v>90000</v>
      </c>
      <c r="N17" s="13">
        <v>0</v>
      </c>
      <c r="O17" s="13">
        <v>0</v>
      </c>
      <c r="P17" s="13">
        <v>142500</v>
      </c>
      <c r="Q17" s="13">
        <v>300000</v>
      </c>
      <c r="R17" s="13">
        <f t="shared" si="1"/>
        <v>5282500</v>
      </c>
      <c r="S17" s="19"/>
      <c r="T17" s="16"/>
      <c r="U17" s="16"/>
    </row>
    <row r="18" spans="1:26">
      <c r="A18" s="9">
        <v>17</v>
      </c>
      <c r="B18" s="9" t="s">
        <v>76</v>
      </c>
      <c r="C18" s="9" t="s">
        <v>86</v>
      </c>
      <c r="D18" s="9"/>
      <c r="E18" s="10">
        <v>42541</v>
      </c>
      <c r="F18" s="9" t="s">
        <v>87</v>
      </c>
      <c r="G18" s="9">
        <v>150</v>
      </c>
      <c r="H18" s="9">
        <v>5</v>
      </c>
      <c r="I18" s="11" t="s">
        <v>66</v>
      </c>
      <c r="J18" s="11"/>
      <c r="K18" s="12" t="s">
        <v>88</v>
      </c>
      <c r="L18" s="13">
        <v>7750000</v>
      </c>
      <c r="M18" s="13">
        <f t="shared" si="0"/>
        <v>150000</v>
      </c>
      <c r="N18" s="13">
        <v>0</v>
      </c>
      <c r="O18" s="13">
        <v>0</v>
      </c>
      <c r="P18" s="13">
        <v>232500</v>
      </c>
      <c r="Q18" s="13">
        <v>300000</v>
      </c>
      <c r="R18" s="13">
        <f t="shared" si="1"/>
        <v>8432500</v>
      </c>
      <c r="S18" s="19"/>
      <c r="T18" s="16"/>
      <c r="U18" s="16"/>
    </row>
    <row r="19" spans="1:26">
      <c r="A19" s="9">
        <v>18</v>
      </c>
      <c r="B19" s="9" t="s">
        <v>76</v>
      </c>
      <c r="C19" s="9" t="s">
        <v>89</v>
      </c>
      <c r="D19" s="9"/>
      <c r="E19" s="10">
        <v>42543</v>
      </c>
      <c r="F19" s="9" t="s">
        <v>90</v>
      </c>
      <c r="G19" s="9">
        <v>60</v>
      </c>
      <c r="H19" s="9">
        <v>5</v>
      </c>
      <c r="I19" s="11" t="s">
        <v>66</v>
      </c>
      <c r="J19" s="11"/>
      <c r="K19" s="12" t="s">
        <v>91</v>
      </c>
      <c r="L19" s="13">
        <v>3250000</v>
      </c>
      <c r="M19" s="13">
        <f t="shared" si="0"/>
        <v>60000</v>
      </c>
      <c r="N19" s="13">
        <v>0</v>
      </c>
      <c r="O19" s="13">
        <v>0</v>
      </c>
      <c r="P19" s="13">
        <v>97500</v>
      </c>
      <c r="Q19" s="13">
        <v>300000</v>
      </c>
      <c r="R19" s="13">
        <f t="shared" si="1"/>
        <v>3707500</v>
      </c>
      <c r="S19" s="19"/>
      <c r="T19" s="16"/>
      <c r="U19" s="16"/>
    </row>
    <row r="20" spans="1:26">
      <c r="A20" s="9">
        <v>19</v>
      </c>
      <c r="B20" s="9" t="s">
        <v>92</v>
      </c>
      <c r="C20" s="9" t="s">
        <v>93</v>
      </c>
      <c r="D20" s="9"/>
      <c r="E20" s="10">
        <v>42538</v>
      </c>
      <c r="F20" s="9" t="s">
        <v>94</v>
      </c>
      <c r="G20" s="9">
        <v>120</v>
      </c>
      <c r="H20" s="9">
        <v>10</v>
      </c>
      <c r="I20" s="11" t="s">
        <v>95</v>
      </c>
      <c r="J20" s="11"/>
      <c r="K20" s="12" t="s">
        <v>96</v>
      </c>
      <c r="L20" s="13">
        <v>6500000</v>
      </c>
      <c r="M20" s="13">
        <f t="shared" si="0"/>
        <v>120000</v>
      </c>
      <c r="N20" s="13">
        <v>150000</v>
      </c>
      <c r="O20" s="13">
        <v>0</v>
      </c>
      <c r="P20" s="13">
        <v>195000</v>
      </c>
      <c r="Q20" s="13">
        <v>300000</v>
      </c>
      <c r="R20" s="13">
        <f t="shared" si="1"/>
        <v>7265000</v>
      </c>
      <c r="S20" s="14">
        <v>3580139441</v>
      </c>
      <c r="T20" s="14" t="s">
        <v>27</v>
      </c>
      <c r="U20" s="14" t="s">
        <v>28</v>
      </c>
    </row>
    <row r="21" spans="1:26">
      <c r="A21" s="9">
        <v>20</v>
      </c>
      <c r="B21" s="9" t="s">
        <v>92</v>
      </c>
      <c r="C21" s="9" t="s">
        <v>97</v>
      </c>
      <c r="D21" s="9"/>
      <c r="E21" s="10">
        <v>42537</v>
      </c>
      <c r="F21" s="9" t="s">
        <v>98</v>
      </c>
      <c r="G21" s="9">
        <v>120</v>
      </c>
      <c r="H21" s="9">
        <v>10</v>
      </c>
      <c r="I21" s="11"/>
      <c r="J21" s="11"/>
      <c r="K21" s="12" t="s">
        <v>99</v>
      </c>
      <c r="L21" s="13">
        <v>6500000</v>
      </c>
      <c r="M21" s="13">
        <f t="shared" si="0"/>
        <v>120000</v>
      </c>
      <c r="N21" s="13">
        <v>0</v>
      </c>
      <c r="O21" s="13">
        <v>0</v>
      </c>
      <c r="P21" s="13">
        <v>195000</v>
      </c>
      <c r="Q21" s="13">
        <v>300000</v>
      </c>
      <c r="R21" s="13">
        <f t="shared" si="1"/>
        <v>7115000</v>
      </c>
      <c r="S21" s="14">
        <v>3580139441</v>
      </c>
      <c r="T21" s="14" t="s">
        <v>27</v>
      </c>
      <c r="U21" s="14" t="s">
        <v>28</v>
      </c>
    </row>
    <row r="22" spans="1:26">
      <c r="A22" s="9">
        <v>21</v>
      </c>
      <c r="B22" s="9" t="s">
        <v>92</v>
      </c>
      <c r="C22" s="9" t="s">
        <v>100</v>
      </c>
      <c r="D22" s="9"/>
      <c r="E22" s="10">
        <v>42536</v>
      </c>
      <c r="F22" s="9" t="s">
        <v>101</v>
      </c>
      <c r="G22" s="9">
        <v>60</v>
      </c>
      <c r="H22" s="9">
        <v>10</v>
      </c>
      <c r="I22" s="11"/>
      <c r="J22" s="11"/>
      <c r="K22" s="12" t="s">
        <v>102</v>
      </c>
      <c r="L22" s="13">
        <v>3500000</v>
      </c>
      <c r="M22" s="13">
        <f t="shared" si="0"/>
        <v>60000</v>
      </c>
      <c r="N22" s="13">
        <v>0</v>
      </c>
      <c r="O22" s="13">
        <v>0</v>
      </c>
      <c r="P22" s="13">
        <v>105000</v>
      </c>
      <c r="Q22" s="13">
        <v>300000</v>
      </c>
      <c r="R22" s="13">
        <f t="shared" si="1"/>
        <v>3965000</v>
      </c>
      <c r="S22" s="14">
        <v>3580139441</v>
      </c>
      <c r="T22" s="14" t="s">
        <v>27</v>
      </c>
      <c r="U22" s="14" t="s">
        <v>28</v>
      </c>
    </row>
    <row r="23" spans="1:26">
      <c r="A23" s="9">
        <v>22</v>
      </c>
      <c r="B23" s="9" t="s">
        <v>92</v>
      </c>
      <c r="C23" s="9" t="s">
        <v>103</v>
      </c>
      <c r="D23" s="9"/>
      <c r="E23" s="10">
        <v>42535</v>
      </c>
      <c r="F23" s="9" t="s">
        <v>104</v>
      </c>
      <c r="G23" s="9">
        <v>50</v>
      </c>
      <c r="H23" s="9">
        <v>10</v>
      </c>
      <c r="I23" s="11"/>
      <c r="J23" s="11"/>
      <c r="K23" s="12" t="s">
        <v>105</v>
      </c>
      <c r="L23" s="13">
        <v>3000000</v>
      </c>
      <c r="M23" s="13">
        <f t="shared" si="0"/>
        <v>50000</v>
      </c>
      <c r="N23" s="13">
        <v>0</v>
      </c>
      <c r="O23" s="13">
        <v>0</v>
      </c>
      <c r="P23" s="13">
        <v>90000</v>
      </c>
      <c r="Q23" s="13">
        <v>300000</v>
      </c>
      <c r="R23" s="13">
        <f t="shared" si="1"/>
        <v>3440000</v>
      </c>
      <c r="S23" s="14">
        <v>3580139441</v>
      </c>
      <c r="T23" s="14" t="s">
        <v>27</v>
      </c>
      <c r="U23" s="14" t="s">
        <v>28</v>
      </c>
    </row>
    <row r="24" spans="1:26" ht="15">
      <c r="A24" s="9">
        <v>23</v>
      </c>
      <c r="B24" s="9" t="s">
        <v>106</v>
      </c>
      <c r="C24" s="9" t="s">
        <v>107</v>
      </c>
      <c r="D24" s="9"/>
      <c r="E24" s="10">
        <v>42539</v>
      </c>
      <c r="F24" s="9" t="s">
        <v>108</v>
      </c>
      <c r="G24" s="9">
        <v>70</v>
      </c>
      <c r="H24" s="9">
        <v>6</v>
      </c>
      <c r="I24" s="11" t="s">
        <v>109</v>
      </c>
      <c r="J24" s="21" t="s">
        <v>110</v>
      </c>
      <c r="K24" s="16" t="s">
        <v>111</v>
      </c>
      <c r="L24" s="13">
        <v>3800000</v>
      </c>
      <c r="M24" s="13">
        <f t="shared" si="0"/>
        <v>70000</v>
      </c>
      <c r="N24" s="13">
        <v>100000</v>
      </c>
      <c r="O24" s="13">
        <v>0</v>
      </c>
      <c r="P24" s="13">
        <v>114000</v>
      </c>
      <c r="Q24" s="13">
        <v>0</v>
      </c>
      <c r="R24" s="13">
        <f t="shared" si="1"/>
        <v>4084000</v>
      </c>
      <c r="S24" s="14" t="s">
        <v>112</v>
      </c>
      <c r="T24" s="14" t="s">
        <v>113</v>
      </c>
      <c r="U24" s="14" t="s">
        <v>28</v>
      </c>
    </row>
    <row r="25" spans="1:26" ht="15">
      <c r="A25" s="9">
        <v>24</v>
      </c>
      <c r="B25" s="9" t="s">
        <v>106</v>
      </c>
      <c r="C25" s="9" t="s">
        <v>107</v>
      </c>
      <c r="D25" s="9"/>
      <c r="E25" s="10">
        <v>42540</v>
      </c>
      <c r="F25" s="9" t="s">
        <v>114</v>
      </c>
      <c r="G25" s="9">
        <v>50</v>
      </c>
      <c r="H25" s="9">
        <v>4</v>
      </c>
      <c r="I25" s="11" t="s">
        <v>109</v>
      </c>
      <c r="J25" s="21" t="s">
        <v>110</v>
      </c>
      <c r="K25" s="16"/>
      <c r="L25" s="13">
        <v>2700000</v>
      </c>
      <c r="M25" s="13">
        <f t="shared" si="0"/>
        <v>50000</v>
      </c>
      <c r="N25" s="13">
        <v>100000</v>
      </c>
      <c r="O25" s="13">
        <v>0</v>
      </c>
      <c r="P25" s="13">
        <v>81000</v>
      </c>
      <c r="Q25" s="13">
        <v>0</v>
      </c>
      <c r="R25" s="13">
        <f t="shared" si="1"/>
        <v>2931000</v>
      </c>
      <c r="S25" s="14" t="s">
        <v>112</v>
      </c>
      <c r="T25" s="14" t="s">
        <v>113</v>
      </c>
      <c r="U25" s="14" t="s">
        <v>28</v>
      </c>
    </row>
    <row r="26" spans="1:26">
      <c r="A26" s="9">
        <v>25</v>
      </c>
      <c r="B26" s="9" t="s">
        <v>115</v>
      </c>
      <c r="C26" s="9" t="s">
        <v>116</v>
      </c>
      <c r="D26" s="9"/>
      <c r="E26" s="10">
        <v>42541</v>
      </c>
      <c r="F26" s="9" t="s">
        <v>117</v>
      </c>
      <c r="G26" s="9">
        <v>250</v>
      </c>
      <c r="H26" s="9">
        <v>10</v>
      </c>
      <c r="I26" s="11" t="s">
        <v>95</v>
      </c>
      <c r="J26" s="9" t="s">
        <v>118</v>
      </c>
      <c r="K26" s="16" t="s">
        <v>119</v>
      </c>
      <c r="L26" s="13">
        <v>9852500</v>
      </c>
      <c r="M26" s="13">
        <v>312500</v>
      </c>
      <c r="N26" s="13">
        <v>75000</v>
      </c>
      <c r="O26" s="13">
        <v>0</v>
      </c>
      <c r="P26" s="13"/>
      <c r="Q26" s="13">
        <v>300000</v>
      </c>
      <c r="R26" s="13">
        <f t="shared" si="1"/>
        <v>10540000</v>
      </c>
      <c r="S26" s="14" t="s">
        <v>120</v>
      </c>
      <c r="T26" s="14" t="s">
        <v>121</v>
      </c>
      <c r="U26" s="14" t="s">
        <v>28</v>
      </c>
    </row>
    <row r="27" spans="1:26">
      <c r="A27" s="9">
        <v>26</v>
      </c>
      <c r="B27" s="9" t="s">
        <v>115</v>
      </c>
      <c r="C27" s="9" t="s">
        <v>116</v>
      </c>
      <c r="D27" s="9"/>
      <c r="E27" s="10">
        <v>42534</v>
      </c>
      <c r="F27" s="9" t="s">
        <v>122</v>
      </c>
      <c r="G27" s="9">
        <v>215</v>
      </c>
      <c r="H27" s="9">
        <v>10</v>
      </c>
      <c r="I27" s="11" t="s">
        <v>123</v>
      </c>
      <c r="J27" s="11"/>
      <c r="K27" s="16" t="s">
        <v>124</v>
      </c>
      <c r="L27" s="13">
        <v>10000000</v>
      </c>
      <c r="M27" s="13">
        <f>137500+131250</f>
        <v>268750</v>
      </c>
      <c r="N27" s="13">
        <v>75000</v>
      </c>
      <c r="O27" s="13">
        <v>1000000</v>
      </c>
      <c r="P27" s="13"/>
      <c r="Q27" s="13">
        <v>600000</v>
      </c>
      <c r="R27" s="13">
        <f t="shared" si="1"/>
        <v>11943750</v>
      </c>
      <c r="S27" s="14" t="s">
        <v>120</v>
      </c>
      <c r="T27" s="14" t="s">
        <v>121</v>
      </c>
      <c r="U27" s="14" t="s">
        <v>28</v>
      </c>
    </row>
    <row r="28" spans="1:26">
      <c r="A28" s="9">
        <v>27</v>
      </c>
      <c r="B28" s="9" t="s">
        <v>125</v>
      </c>
      <c r="C28" s="9" t="s">
        <v>126</v>
      </c>
      <c r="D28" s="9"/>
      <c r="E28" s="22">
        <v>42531</v>
      </c>
      <c r="F28" s="9" t="s">
        <v>127</v>
      </c>
      <c r="G28" s="23">
        <v>100</v>
      </c>
      <c r="H28" s="23">
        <v>10</v>
      </c>
      <c r="I28" s="24" t="s">
        <v>128</v>
      </c>
      <c r="J28" s="24"/>
      <c r="K28" s="16" t="s">
        <v>129</v>
      </c>
      <c r="L28" s="25">
        <v>9499000</v>
      </c>
      <c r="M28" s="25">
        <v>100000</v>
      </c>
      <c r="N28" s="25">
        <v>160000</v>
      </c>
      <c r="O28" s="25">
        <v>100000</v>
      </c>
      <c r="P28" s="25">
        <v>172425</v>
      </c>
      <c r="Q28" s="25">
        <v>300000</v>
      </c>
      <c r="R28" s="25">
        <f>SUM(L28+M28+N28+O28+P28+Q28)</f>
        <v>10331425</v>
      </c>
      <c r="S28" s="14">
        <v>5315081162</v>
      </c>
      <c r="T28" s="14" t="s">
        <v>130</v>
      </c>
      <c r="U28" s="14" t="s">
        <v>28</v>
      </c>
    </row>
    <row r="29" spans="1:26">
      <c r="A29" s="9">
        <v>28</v>
      </c>
      <c r="B29" s="9" t="s">
        <v>125</v>
      </c>
      <c r="C29" s="9" t="s">
        <v>126</v>
      </c>
      <c r="D29" s="9"/>
      <c r="E29" s="22">
        <v>42536</v>
      </c>
      <c r="F29" s="9" t="s">
        <v>131</v>
      </c>
      <c r="G29" s="23">
        <v>100</v>
      </c>
      <c r="H29" s="23">
        <v>10</v>
      </c>
      <c r="I29" s="24" t="s">
        <v>128</v>
      </c>
      <c r="J29" s="24"/>
      <c r="K29" s="26" t="s">
        <v>132</v>
      </c>
      <c r="L29" s="25">
        <v>8227000</v>
      </c>
      <c r="M29" s="25">
        <v>80000</v>
      </c>
      <c r="N29" s="25"/>
      <c r="O29" s="25">
        <v>100000</v>
      </c>
      <c r="P29" s="25">
        <v>148912.5</v>
      </c>
      <c r="Q29" s="25">
        <v>300000</v>
      </c>
      <c r="R29" s="25">
        <v>8855912.5</v>
      </c>
      <c r="S29" s="14">
        <v>5315081162</v>
      </c>
      <c r="T29" s="14" t="s">
        <v>130</v>
      </c>
      <c r="U29" s="14" t="s">
        <v>28</v>
      </c>
      <c r="V29" s="15"/>
      <c r="W29" s="15"/>
      <c r="X29" s="15"/>
      <c r="Y29" s="15"/>
      <c r="Z29" s="15"/>
    </row>
    <row r="30" spans="1:26">
      <c r="A30" s="9">
        <v>29</v>
      </c>
      <c r="B30" s="9" t="s">
        <v>125</v>
      </c>
      <c r="C30" s="9" t="s">
        <v>126</v>
      </c>
      <c r="D30" s="9"/>
      <c r="E30" s="22">
        <v>42545</v>
      </c>
      <c r="F30" s="9" t="s">
        <v>133</v>
      </c>
      <c r="G30" s="23">
        <v>100</v>
      </c>
      <c r="H30" s="23">
        <v>10</v>
      </c>
      <c r="I30" s="24" t="s">
        <v>128</v>
      </c>
      <c r="J30" s="24"/>
      <c r="K30" s="16" t="s">
        <v>134</v>
      </c>
      <c r="L30" s="25">
        <v>8832000</v>
      </c>
      <c r="M30" s="25">
        <v>100000</v>
      </c>
      <c r="N30" s="25"/>
      <c r="O30" s="25">
        <v>100000</v>
      </c>
      <c r="P30" s="25">
        <v>180262.5</v>
      </c>
      <c r="Q30" s="25">
        <v>300000</v>
      </c>
      <c r="R30" s="25">
        <v>9512262.5</v>
      </c>
      <c r="S30" s="14">
        <v>5315081162</v>
      </c>
      <c r="T30" s="14" t="s">
        <v>130</v>
      </c>
      <c r="U30" s="14" t="s">
        <v>28</v>
      </c>
    </row>
    <row r="31" spans="1:26">
      <c r="A31" s="9">
        <v>30</v>
      </c>
      <c r="B31" s="9" t="s">
        <v>135</v>
      </c>
      <c r="C31" s="9" t="s">
        <v>136</v>
      </c>
      <c r="D31" s="9"/>
      <c r="E31" s="27">
        <v>42539</v>
      </c>
      <c r="F31" s="9" t="s">
        <v>137</v>
      </c>
      <c r="G31" s="9">
        <v>50</v>
      </c>
      <c r="H31" s="9">
        <v>5</v>
      </c>
      <c r="I31" s="11" t="s">
        <v>138</v>
      </c>
      <c r="J31" s="11"/>
      <c r="K31" s="16" t="s">
        <v>139</v>
      </c>
      <c r="L31" s="13">
        <v>3000000</v>
      </c>
      <c r="M31" s="13">
        <v>210000</v>
      </c>
      <c r="N31" s="13" t="s">
        <v>140</v>
      </c>
      <c r="O31" s="28">
        <v>0</v>
      </c>
      <c r="P31" s="13">
        <v>216000</v>
      </c>
      <c r="Q31" s="13">
        <v>300000</v>
      </c>
      <c r="R31" s="13">
        <v>3726000</v>
      </c>
      <c r="S31" s="14" t="s">
        <v>141</v>
      </c>
      <c r="T31" s="14" t="s">
        <v>142</v>
      </c>
      <c r="U31" s="14" t="s">
        <v>28</v>
      </c>
    </row>
    <row r="32" spans="1:26" ht="15">
      <c r="A32" s="9">
        <v>31</v>
      </c>
      <c r="B32" s="9" t="s">
        <v>143</v>
      </c>
      <c r="C32" s="9" t="s">
        <v>144</v>
      </c>
      <c r="D32" s="9"/>
      <c r="E32" s="10">
        <v>42542</v>
      </c>
      <c r="F32" s="9" t="s">
        <v>145</v>
      </c>
      <c r="G32" s="9">
        <v>50</v>
      </c>
      <c r="H32" s="9">
        <v>5</v>
      </c>
      <c r="I32" s="11"/>
      <c r="J32" s="21" t="s">
        <v>146</v>
      </c>
      <c r="K32" s="16" t="s">
        <v>147</v>
      </c>
      <c r="L32" s="13">
        <v>2475000</v>
      </c>
      <c r="M32" s="13">
        <v>110000</v>
      </c>
      <c r="N32" s="13">
        <v>150000</v>
      </c>
      <c r="O32" s="13"/>
      <c r="P32" s="13"/>
      <c r="Q32" s="13">
        <v>300000</v>
      </c>
      <c r="R32" s="13">
        <f>SUM(L32:Q32)</f>
        <v>3035000</v>
      </c>
      <c r="S32" s="14" t="s">
        <v>148</v>
      </c>
      <c r="T32" s="14" t="s">
        <v>149</v>
      </c>
      <c r="U32" s="14" t="s">
        <v>28</v>
      </c>
    </row>
    <row r="33" spans="1:26" ht="15">
      <c r="A33" s="9">
        <v>32</v>
      </c>
      <c r="B33" s="9" t="s">
        <v>143</v>
      </c>
      <c r="C33" s="9" t="s">
        <v>144</v>
      </c>
      <c r="D33" s="9"/>
      <c r="E33" s="10">
        <v>42543</v>
      </c>
      <c r="F33" s="9" t="s">
        <v>150</v>
      </c>
      <c r="G33" s="9">
        <v>50</v>
      </c>
      <c r="H33" s="9">
        <v>5</v>
      </c>
      <c r="I33" s="11"/>
      <c r="J33" s="21" t="s">
        <v>146</v>
      </c>
      <c r="K33" s="16" t="s">
        <v>147</v>
      </c>
      <c r="L33" s="13">
        <v>2475000</v>
      </c>
      <c r="M33" s="13">
        <v>110000</v>
      </c>
      <c r="N33" s="13"/>
      <c r="O33" s="13"/>
      <c r="P33" s="13"/>
      <c r="Q33" s="13">
        <v>300000</v>
      </c>
      <c r="R33" s="13">
        <f>SUM(L33:Q33)</f>
        <v>2885000</v>
      </c>
      <c r="S33" s="14" t="s">
        <v>148</v>
      </c>
      <c r="T33" s="14" t="s">
        <v>149</v>
      </c>
      <c r="U33" s="14" t="s">
        <v>28</v>
      </c>
    </row>
    <row r="34" spans="1:26">
      <c r="A34" s="9">
        <v>33</v>
      </c>
      <c r="B34" s="9" t="s">
        <v>151</v>
      </c>
      <c r="C34" s="9" t="s">
        <v>152</v>
      </c>
      <c r="D34" s="9"/>
      <c r="E34" s="10">
        <v>42534</v>
      </c>
      <c r="F34" s="9" t="s">
        <v>153</v>
      </c>
      <c r="G34" s="9">
        <v>65</v>
      </c>
      <c r="H34" s="9">
        <v>3</v>
      </c>
      <c r="I34" s="11"/>
      <c r="J34" s="11"/>
      <c r="K34" s="9" t="s">
        <v>154</v>
      </c>
      <c r="L34" s="13">
        <v>3400000</v>
      </c>
      <c r="M34" s="13">
        <f>G34*1000</f>
        <v>65000</v>
      </c>
      <c r="N34" s="13">
        <v>50000</v>
      </c>
      <c r="O34" s="13"/>
      <c r="P34" s="13">
        <v>102000</v>
      </c>
      <c r="Q34" s="13">
        <v>300000</v>
      </c>
      <c r="R34" s="13">
        <f>SUM(L34:Q34)</f>
        <v>3917000</v>
      </c>
      <c r="S34" s="14" t="s">
        <v>155</v>
      </c>
      <c r="T34" s="14" t="s">
        <v>156</v>
      </c>
      <c r="U34" s="14" t="s">
        <v>28</v>
      </c>
    </row>
    <row r="35" spans="1:26">
      <c r="A35" s="9">
        <v>34</v>
      </c>
      <c r="B35" s="9" t="s">
        <v>157</v>
      </c>
      <c r="C35" s="9" t="s">
        <v>158</v>
      </c>
      <c r="D35" s="9" t="s">
        <v>159</v>
      </c>
      <c r="E35" s="10">
        <v>42539</v>
      </c>
      <c r="F35" s="9" t="s">
        <v>160</v>
      </c>
      <c r="G35" s="9">
        <v>100</v>
      </c>
      <c r="H35" s="9">
        <v>15</v>
      </c>
      <c r="I35" s="11" t="s">
        <v>128</v>
      </c>
      <c r="J35" s="11"/>
      <c r="K35" s="13" t="s">
        <v>161</v>
      </c>
      <c r="L35" s="13">
        <v>6000000</v>
      </c>
      <c r="M35" s="13">
        <f>1000*100</f>
        <v>100000</v>
      </c>
      <c r="N35" s="13">
        <v>150000</v>
      </c>
      <c r="O35" s="13">
        <v>0</v>
      </c>
      <c r="P35" s="13">
        <v>188100</v>
      </c>
      <c r="Q35" s="13">
        <v>300000</v>
      </c>
      <c r="R35" s="13">
        <f>L35+M35+N35+P35+Q35</f>
        <v>6738100</v>
      </c>
      <c r="S35" s="19"/>
      <c r="T35" s="16"/>
      <c r="U35" s="16"/>
      <c r="V35" s="29"/>
      <c r="W35" s="29"/>
      <c r="X35" s="29"/>
      <c r="Y35" s="29"/>
      <c r="Z35" s="29"/>
    </row>
    <row r="36" spans="1:26">
      <c r="A36" s="9">
        <v>35</v>
      </c>
      <c r="B36" s="9" t="s">
        <v>157</v>
      </c>
      <c r="C36" s="9" t="s">
        <v>162</v>
      </c>
      <c r="D36" s="9" t="s">
        <v>159</v>
      </c>
      <c r="E36" s="10">
        <v>42546</v>
      </c>
      <c r="F36" s="9" t="s">
        <v>163</v>
      </c>
      <c r="G36" s="9">
        <v>100</v>
      </c>
      <c r="H36" s="9">
        <v>15</v>
      </c>
      <c r="I36" s="11" t="s">
        <v>128</v>
      </c>
      <c r="J36" s="11"/>
      <c r="K36" s="13" t="s">
        <v>164</v>
      </c>
      <c r="L36" s="13">
        <v>7000000</v>
      </c>
      <c r="M36" s="13">
        <f>1000*100</f>
        <v>100000</v>
      </c>
      <c r="N36" s="13"/>
      <c r="O36" s="13">
        <v>0</v>
      </c>
      <c r="P36" s="13">
        <v>188100</v>
      </c>
      <c r="Q36" s="13">
        <v>300000</v>
      </c>
      <c r="R36" s="13">
        <f>L36+M36+N36+P36+Q36</f>
        <v>7588100</v>
      </c>
      <c r="S36" s="19"/>
      <c r="T36" s="16"/>
      <c r="U36" s="16"/>
    </row>
    <row r="37" spans="1:26">
      <c r="A37" s="9">
        <v>36</v>
      </c>
      <c r="B37" s="9" t="s">
        <v>165</v>
      </c>
      <c r="C37" s="9" t="s">
        <v>166</v>
      </c>
      <c r="D37" s="9"/>
      <c r="E37" s="10">
        <v>42535</v>
      </c>
      <c r="F37" s="9" t="s">
        <v>167</v>
      </c>
      <c r="G37" s="9">
        <v>80</v>
      </c>
      <c r="H37" s="9">
        <v>15</v>
      </c>
      <c r="I37" s="11" t="s">
        <v>168</v>
      </c>
      <c r="J37" s="11"/>
      <c r="K37" s="9" t="s">
        <v>169</v>
      </c>
      <c r="L37" s="13">
        <v>7000000</v>
      </c>
      <c r="M37" s="13">
        <f>G37*1000</f>
        <v>80000</v>
      </c>
      <c r="N37" s="13">
        <v>150000</v>
      </c>
      <c r="O37" s="13"/>
      <c r="P37" s="13">
        <v>198000</v>
      </c>
      <c r="Q37" s="13">
        <v>300000</v>
      </c>
      <c r="R37" s="13">
        <f>L37+N37+P37+Q37</f>
        <v>7648000</v>
      </c>
      <c r="S37" s="16">
        <v>5800159191</v>
      </c>
      <c r="T37" s="16" t="s">
        <v>170</v>
      </c>
      <c r="U37" s="16" t="s">
        <v>28</v>
      </c>
    </row>
    <row r="38" spans="1:26" ht="15">
      <c r="A38" s="9">
        <v>37</v>
      </c>
      <c r="B38" s="9" t="s">
        <v>171</v>
      </c>
      <c r="C38" s="9" t="s">
        <v>172</v>
      </c>
      <c r="D38" s="9"/>
      <c r="E38" s="10">
        <v>42536</v>
      </c>
      <c r="F38" s="9" t="s">
        <v>173</v>
      </c>
      <c r="G38" s="9">
        <v>70</v>
      </c>
      <c r="H38" s="9">
        <v>5</v>
      </c>
      <c r="I38" s="11" t="s">
        <v>174</v>
      </c>
      <c r="J38" s="11"/>
      <c r="K38" s="9" t="s">
        <v>175</v>
      </c>
      <c r="L38" s="13">
        <v>4500000</v>
      </c>
      <c r="M38" s="13">
        <v>100000</v>
      </c>
      <c r="N38" s="13">
        <v>50000</v>
      </c>
      <c r="O38" s="13">
        <v>0</v>
      </c>
      <c r="P38" s="13">
        <v>112500</v>
      </c>
      <c r="Q38" s="13">
        <v>300000</v>
      </c>
      <c r="R38" s="13">
        <f>Q38+P38+O38+N38+M38+L38</f>
        <v>5062500</v>
      </c>
      <c r="S38" s="14" t="s">
        <v>176</v>
      </c>
      <c r="T38" s="14" t="s">
        <v>177</v>
      </c>
      <c r="U38" s="14" t="s">
        <v>28</v>
      </c>
      <c r="V38" s="20"/>
      <c r="W38" s="20"/>
      <c r="X38" s="20"/>
      <c r="Y38" s="20"/>
      <c r="Z38" s="20"/>
    </row>
    <row r="39" spans="1:26">
      <c r="A39" s="9">
        <v>38</v>
      </c>
      <c r="B39" s="9" t="s">
        <v>171</v>
      </c>
      <c r="C39" s="9" t="s">
        <v>178</v>
      </c>
      <c r="D39" s="9"/>
      <c r="E39" s="10">
        <v>42537</v>
      </c>
      <c r="F39" s="9" t="s">
        <v>179</v>
      </c>
      <c r="G39" s="9">
        <v>75</v>
      </c>
      <c r="H39" s="9">
        <v>5</v>
      </c>
      <c r="I39" s="11" t="s">
        <v>174</v>
      </c>
      <c r="J39" s="11"/>
      <c r="K39" s="9" t="s">
        <v>180</v>
      </c>
      <c r="L39" s="13">
        <v>4800000</v>
      </c>
      <c r="M39" s="13">
        <v>150000</v>
      </c>
      <c r="N39" s="13">
        <v>50000</v>
      </c>
      <c r="O39" s="13">
        <v>0</v>
      </c>
      <c r="P39" s="13">
        <v>120000</v>
      </c>
      <c r="Q39" s="13">
        <v>300000</v>
      </c>
      <c r="R39" s="13">
        <f>Q39+P39+O39+N39+M39+L39</f>
        <v>5420000</v>
      </c>
      <c r="S39" s="14" t="s">
        <v>181</v>
      </c>
      <c r="T39" s="14" t="s">
        <v>182</v>
      </c>
      <c r="U39" s="14" t="s">
        <v>28</v>
      </c>
    </row>
    <row r="40" spans="1:26" ht="15">
      <c r="A40" s="9">
        <v>39</v>
      </c>
      <c r="B40" s="9" t="s">
        <v>171</v>
      </c>
      <c r="C40" s="9" t="s">
        <v>178</v>
      </c>
      <c r="D40" s="9"/>
      <c r="E40" s="10">
        <v>42538</v>
      </c>
      <c r="F40" s="9" t="s">
        <v>183</v>
      </c>
      <c r="G40" s="9">
        <v>75</v>
      </c>
      <c r="H40" s="9">
        <v>5</v>
      </c>
      <c r="I40" s="11" t="s">
        <v>174</v>
      </c>
      <c r="J40" s="11"/>
      <c r="K40" s="9" t="s">
        <v>180</v>
      </c>
      <c r="L40" s="13">
        <v>4800000</v>
      </c>
      <c r="M40" s="13">
        <v>0</v>
      </c>
      <c r="N40" s="13">
        <v>0</v>
      </c>
      <c r="O40" s="13">
        <v>0</v>
      </c>
      <c r="P40" s="13">
        <v>120000</v>
      </c>
      <c r="Q40" s="13">
        <v>300000</v>
      </c>
      <c r="R40" s="13">
        <f>Q40+P40+O40+N40+M40+L40</f>
        <v>5220000</v>
      </c>
      <c r="S40" s="14" t="s">
        <v>181</v>
      </c>
      <c r="T40" s="14" t="s">
        <v>182</v>
      </c>
      <c r="U40" s="14" t="s">
        <v>28</v>
      </c>
      <c r="V40" s="20"/>
      <c r="W40" s="20"/>
      <c r="X40" s="20"/>
      <c r="Y40" s="20"/>
      <c r="Z40" s="20"/>
    </row>
    <row r="41" spans="1:26" ht="15">
      <c r="A41" s="9">
        <v>40</v>
      </c>
      <c r="B41" s="9" t="s">
        <v>171</v>
      </c>
      <c r="C41" s="9" t="s">
        <v>178</v>
      </c>
      <c r="D41" s="9"/>
      <c r="E41" s="10">
        <v>42539</v>
      </c>
      <c r="F41" s="9" t="s">
        <v>184</v>
      </c>
      <c r="G41" s="9">
        <v>70</v>
      </c>
      <c r="H41" s="9">
        <v>5</v>
      </c>
      <c r="I41" s="11" t="s">
        <v>174</v>
      </c>
      <c r="J41" s="11"/>
      <c r="K41" s="9" t="s">
        <v>185</v>
      </c>
      <c r="L41" s="13">
        <v>4500000</v>
      </c>
      <c r="M41" s="13">
        <v>100000</v>
      </c>
      <c r="N41" s="13">
        <v>50000</v>
      </c>
      <c r="O41" s="13">
        <v>0</v>
      </c>
      <c r="P41" s="13">
        <v>112500</v>
      </c>
      <c r="Q41" s="13">
        <v>300000</v>
      </c>
      <c r="R41" s="13">
        <f>Q41+P41+O41+N41+M41+L41</f>
        <v>5062500</v>
      </c>
      <c r="S41" s="14" t="s">
        <v>181</v>
      </c>
      <c r="T41" s="14" t="s">
        <v>182</v>
      </c>
      <c r="U41" s="14" t="s">
        <v>28</v>
      </c>
      <c r="V41" s="20"/>
      <c r="W41" s="20"/>
      <c r="X41" s="20"/>
      <c r="Y41" s="20"/>
      <c r="Z41" s="20"/>
    </row>
    <row r="42" spans="1:26">
      <c r="A42" s="9">
        <v>41</v>
      </c>
      <c r="B42" s="9" t="s">
        <v>186</v>
      </c>
      <c r="C42" s="9" t="s">
        <v>187</v>
      </c>
      <c r="D42" s="9"/>
      <c r="E42" s="10">
        <v>42540</v>
      </c>
      <c r="F42" s="9" t="s">
        <v>188</v>
      </c>
      <c r="G42" s="9">
        <v>95</v>
      </c>
      <c r="H42" s="9">
        <v>5</v>
      </c>
      <c r="I42" s="11" t="s">
        <v>174</v>
      </c>
      <c r="J42" s="11"/>
      <c r="K42" s="9" t="s">
        <v>189</v>
      </c>
      <c r="L42" s="13">
        <v>5000000</v>
      </c>
      <c r="M42" s="13">
        <v>95000</v>
      </c>
      <c r="N42" s="13">
        <v>0</v>
      </c>
      <c r="O42" s="13">
        <v>0</v>
      </c>
      <c r="P42" s="13">
        <v>150000</v>
      </c>
      <c r="Q42" s="13">
        <v>300000</v>
      </c>
      <c r="R42" s="13">
        <v>5545000</v>
      </c>
      <c r="S42" s="14" t="s">
        <v>190</v>
      </c>
      <c r="T42" s="14" t="s">
        <v>191</v>
      </c>
      <c r="U42" s="14" t="s">
        <v>28</v>
      </c>
      <c r="V42" s="7">
        <v>92</v>
      </c>
      <c r="W42" s="7">
        <v>5277000</v>
      </c>
    </row>
    <row r="43" spans="1:26" ht="15">
      <c r="A43" s="9">
        <v>42</v>
      </c>
      <c r="B43" s="9" t="s">
        <v>186</v>
      </c>
      <c r="C43" s="9" t="s">
        <v>192</v>
      </c>
      <c r="D43" s="9"/>
      <c r="E43" s="10">
        <v>42541</v>
      </c>
      <c r="F43" s="9" t="s">
        <v>193</v>
      </c>
      <c r="G43" s="9">
        <v>112</v>
      </c>
      <c r="H43" s="9">
        <v>8</v>
      </c>
      <c r="I43" s="11" t="s">
        <v>174</v>
      </c>
      <c r="J43" s="21" t="s">
        <v>194</v>
      </c>
      <c r="K43" s="9" t="s">
        <v>195</v>
      </c>
      <c r="L43" s="13">
        <v>6000000</v>
      </c>
      <c r="M43" s="13">
        <v>250000</v>
      </c>
      <c r="N43" s="13">
        <v>150000</v>
      </c>
      <c r="O43" s="13">
        <v>0</v>
      </c>
      <c r="P43" s="13">
        <v>180000</v>
      </c>
      <c r="Q43" s="13">
        <v>300000</v>
      </c>
      <c r="R43" s="13">
        <f t="shared" ref="R43:R48" si="2">Q43+P43+O43+N43+M43+L43</f>
        <v>6880000</v>
      </c>
      <c r="S43" s="14" t="s">
        <v>196</v>
      </c>
      <c r="T43" s="14" t="s">
        <v>197</v>
      </c>
      <c r="U43" s="14" t="s">
        <v>28</v>
      </c>
    </row>
    <row r="44" spans="1:26" ht="15">
      <c r="A44" s="9">
        <v>43</v>
      </c>
      <c r="B44" s="9" t="s">
        <v>186</v>
      </c>
      <c r="C44" s="9" t="s">
        <v>192</v>
      </c>
      <c r="D44" s="9"/>
      <c r="E44" s="10">
        <v>42542</v>
      </c>
      <c r="F44" s="9" t="s">
        <v>198</v>
      </c>
      <c r="G44" s="9">
        <v>87</v>
      </c>
      <c r="H44" s="9">
        <v>8</v>
      </c>
      <c r="I44" s="11" t="s">
        <v>174</v>
      </c>
      <c r="J44" s="21" t="s">
        <v>194</v>
      </c>
      <c r="K44" s="9" t="s">
        <v>199</v>
      </c>
      <c r="L44" s="13">
        <v>4750000</v>
      </c>
      <c r="M44" s="13">
        <v>0</v>
      </c>
      <c r="N44" s="13">
        <v>0</v>
      </c>
      <c r="O44" s="13">
        <v>0</v>
      </c>
      <c r="P44" s="13">
        <v>142500</v>
      </c>
      <c r="Q44" s="13">
        <v>300000</v>
      </c>
      <c r="R44" s="13">
        <f t="shared" si="2"/>
        <v>5192500</v>
      </c>
      <c r="S44" s="14" t="s">
        <v>196</v>
      </c>
      <c r="T44" s="14" t="s">
        <v>197</v>
      </c>
      <c r="U44" s="14" t="s">
        <v>28</v>
      </c>
    </row>
    <row r="45" spans="1:26">
      <c r="A45" s="9">
        <v>44</v>
      </c>
      <c r="B45" s="9" t="s">
        <v>186</v>
      </c>
      <c r="C45" s="9" t="s">
        <v>192</v>
      </c>
      <c r="D45" s="9"/>
      <c r="E45" s="10">
        <v>42543</v>
      </c>
      <c r="F45" s="9" t="s">
        <v>200</v>
      </c>
      <c r="G45" s="9">
        <v>132</v>
      </c>
      <c r="H45" s="9">
        <v>8</v>
      </c>
      <c r="I45" s="11" t="s">
        <v>174</v>
      </c>
      <c r="J45" s="11"/>
      <c r="K45" s="9" t="s">
        <v>201</v>
      </c>
      <c r="L45" s="13">
        <v>7000000</v>
      </c>
      <c r="M45" s="13">
        <v>0</v>
      </c>
      <c r="N45" s="13">
        <v>0</v>
      </c>
      <c r="O45" s="13">
        <v>0</v>
      </c>
      <c r="P45" s="13">
        <v>210000</v>
      </c>
      <c r="Q45" s="13">
        <v>300000</v>
      </c>
      <c r="R45" s="13">
        <f t="shared" si="2"/>
        <v>7510000</v>
      </c>
      <c r="S45" s="14" t="s">
        <v>196</v>
      </c>
      <c r="T45" s="14" t="s">
        <v>197</v>
      </c>
      <c r="U45" s="14" t="s">
        <v>28</v>
      </c>
    </row>
    <row r="46" spans="1:26">
      <c r="A46" s="9">
        <v>45</v>
      </c>
      <c r="B46" s="9" t="s">
        <v>202</v>
      </c>
      <c r="C46" s="9" t="s">
        <v>203</v>
      </c>
      <c r="D46" s="9"/>
      <c r="E46" s="10">
        <v>42544</v>
      </c>
      <c r="F46" s="9" t="s">
        <v>204</v>
      </c>
      <c r="G46" s="9">
        <v>105</v>
      </c>
      <c r="H46" s="9">
        <v>5</v>
      </c>
      <c r="I46" s="11" t="s">
        <v>174</v>
      </c>
      <c r="J46" s="11"/>
      <c r="K46" s="9" t="s">
        <v>205</v>
      </c>
      <c r="L46" s="13">
        <v>6050000</v>
      </c>
      <c r="M46" s="13">
        <v>200000</v>
      </c>
      <c r="N46" s="13">
        <v>200000</v>
      </c>
      <c r="O46" s="13">
        <v>0</v>
      </c>
      <c r="P46" s="13">
        <v>165000</v>
      </c>
      <c r="Q46" s="13">
        <v>300000</v>
      </c>
      <c r="R46" s="13">
        <f t="shared" si="2"/>
        <v>6915000</v>
      </c>
      <c r="S46" s="14" t="s">
        <v>206</v>
      </c>
      <c r="T46" s="14" t="s">
        <v>207</v>
      </c>
      <c r="U46" s="14" t="s">
        <v>28</v>
      </c>
    </row>
    <row r="47" spans="1:26">
      <c r="A47" s="9">
        <v>46</v>
      </c>
      <c r="B47" s="9" t="s">
        <v>202</v>
      </c>
      <c r="C47" s="9" t="s">
        <v>203</v>
      </c>
      <c r="D47" s="9"/>
      <c r="E47" s="10">
        <v>42545</v>
      </c>
      <c r="F47" s="9" t="s">
        <v>208</v>
      </c>
      <c r="G47" s="9">
        <v>105</v>
      </c>
      <c r="H47" s="9">
        <v>5</v>
      </c>
      <c r="I47" s="11" t="s">
        <v>174</v>
      </c>
      <c r="J47" s="11"/>
      <c r="K47" s="9" t="s">
        <v>209</v>
      </c>
      <c r="L47" s="13">
        <v>6050000</v>
      </c>
      <c r="M47" s="13">
        <v>0</v>
      </c>
      <c r="N47" s="13">
        <v>0</v>
      </c>
      <c r="O47" s="13">
        <v>0</v>
      </c>
      <c r="P47" s="13">
        <v>165000</v>
      </c>
      <c r="Q47" s="13">
        <v>300000</v>
      </c>
      <c r="R47" s="13">
        <f t="shared" si="2"/>
        <v>6515000</v>
      </c>
      <c r="S47" s="14" t="s">
        <v>206</v>
      </c>
      <c r="T47" s="14" t="s">
        <v>207</v>
      </c>
      <c r="U47" s="14" t="s">
        <v>28</v>
      </c>
    </row>
    <row r="48" spans="1:26">
      <c r="A48" s="9">
        <v>47</v>
      </c>
      <c r="B48" s="9" t="s">
        <v>202</v>
      </c>
      <c r="C48" s="9" t="s">
        <v>203</v>
      </c>
      <c r="D48" s="9"/>
      <c r="E48" s="10">
        <v>42546</v>
      </c>
      <c r="F48" s="9" t="s">
        <v>210</v>
      </c>
      <c r="G48" s="9">
        <v>105</v>
      </c>
      <c r="H48" s="9">
        <v>5</v>
      </c>
      <c r="I48" s="11" t="s">
        <v>174</v>
      </c>
      <c r="J48" s="11"/>
      <c r="K48" s="9" t="s">
        <v>211</v>
      </c>
      <c r="L48" s="13">
        <v>6050000</v>
      </c>
      <c r="M48" s="13">
        <v>0</v>
      </c>
      <c r="N48" s="13">
        <v>0</v>
      </c>
      <c r="O48" s="13">
        <v>0</v>
      </c>
      <c r="P48" s="13">
        <v>165000</v>
      </c>
      <c r="Q48" s="13">
        <v>300000</v>
      </c>
      <c r="R48" s="13">
        <f t="shared" si="2"/>
        <v>6515000</v>
      </c>
      <c r="S48" s="14" t="s">
        <v>206</v>
      </c>
      <c r="T48" s="14" t="s">
        <v>207</v>
      </c>
      <c r="U48" s="14" t="s">
        <v>28</v>
      </c>
    </row>
    <row r="49" spans="1:26">
      <c r="A49" s="9">
        <v>48</v>
      </c>
      <c r="B49" s="9" t="s">
        <v>212</v>
      </c>
      <c r="C49" s="9" t="s">
        <v>213</v>
      </c>
      <c r="D49" s="9"/>
      <c r="E49" s="10">
        <v>42528</v>
      </c>
      <c r="F49" s="9" t="s">
        <v>214</v>
      </c>
      <c r="G49" s="9">
        <v>80</v>
      </c>
      <c r="H49" s="9">
        <v>10</v>
      </c>
      <c r="I49" s="11" t="s">
        <v>138</v>
      </c>
      <c r="J49" s="11"/>
      <c r="K49" s="9" t="s">
        <v>215</v>
      </c>
      <c r="L49" s="13">
        <v>7200000</v>
      </c>
      <c r="M49" s="13">
        <f>G49*2500</f>
        <v>200000</v>
      </c>
      <c r="N49" s="13">
        <v>250000</v>
      </c>
      <c r="O49" s="13">
        <v>0</v>
      </c>
      <c r="P49" s="13">
        <v>135000</v>
      </c>
      <c r="Q49" s="13">
        <f>150000+200000</f>
        <v>350000</v>
      </c>
      <c r="R49" s="13">
        <f t="shared" ref="R49:R60" si="3">SUM(L49:Q49)</f>
        <v>8135000</v>
      </c>
      <c r="S49" s="14">
        <v>8220362290</v>
      </c>
      <c r="T49" s="14" t="s">
        <v>216</v>
      </c>
      <c r="U49" s="14" t="s">
        <v>28</v>
      </c>
    </row>
    <row r="50" spans="1:26">
      <c r="A50" s="9">
        <v>49</v>
      </c>
      <c r="B50" s="9" t="s">
        <v>212</v>
      </c>
      <c r="C50" s="9" t="s">
        <v>213</v>
      </c>
      <c r="D50" s="9"/>
      <c r="E50" s="10">
        <v>42529</v>
      </c>
      <c r="F50" s="9" t="s">
        <v>217</v>
      </c>
      <c r="G50" s="9">
        <v>75</v>
      </c>
      <c r="H50" s="9">
        <v>10</v>
      </c>
      <c r="I50" s="11" t="s">
        <v>138</v>
      </c>
      <c r="J50" s="11"/>
      <c r="K50" s="9" t="s">
        <v>218</v>
      </c>
      <c r="L50" s="13">
        <v>6000000</v>
      </c>
      <c r="M50" s="13">
        <f>G50*2500</f>
        <v>187500</v>
      </c>
      <c r="N50" s="13">
        <v>0</v>
      </c>
      <c r="O50" s="13">
        <v>0</v>
      </c>
      <c r="P50" s="13">
        <v>120000</v>
      </c>
      <c r="Q50" s="13">
        <f>150000+200000</f>
        <v>350000</v>
      </c>
      <c r="R50" s="13">
        <f t="shared" si="3"/>
        <v>6657500</v>
      </c>
      <c r="S50" s="14">
        <v>8220362290</v>
      </c>
      <c r="T50" s="14" t="s">
        <v>216</v>
      </c>
      <c r="U50" s="14" t="s">
        <v>28</v>
      </c>
    </row>
    <row r="51" spans="1:26">
      <c r="A51" s="9">
        <v>50</v>
      </c>
      <c r="B51" s="9" t="s">
        <v>212</v>
      </c>
      <c r="C51" s="9" t="s">
        <v>213</v>
      </c>
      <c r="D51" s="9"/>
      <c r="E51" s="10">
        <v>42534</v>
      </c>
      <c r="F51" s="9" t="s">
        <v>219</v>
      </c>
      <c r="G51" s="9">
        <v>90</v>
      </c>
      <c r="H51" s="9">
        <v>10</v>
      </c>
      <c r="I51" s="11" t="s">
        <v>174</v>
      </c>
      <c r="J51" s="11"/>
      <c r="K51" s="9" t="s">
        <v>220</v>
      </c>
      <c r="L51" s="13">
        <v>8000000</v>
      </c>
      <c r="M51" s="13">
        <f>G51*2500</f>
        <v>225000</v>
      </c>
      <c r="N51" s="13">
        <v>0</v>
      </c>
      <c r="O51" s="13">
        <v>0</v>
      </c>
      <c r="P51" s="13">
        <v>150000</v>
      </c>
      <c r="Q51" s="13">
        <f>150000+200000</f>
        <v>350000</v>
      </c>
      <c r="R51" s="13">
        <f t="shared" si="3"/>
        <v>8725000</v>
      </c>
      <c r="S51" s="14">
        <v>8220362290</v>
      </c>
      <c r="T51" s="14" t="s">
        <v>216</v>
      </c>
      <c r="U51" s="14" t="s">
        <v>28</v>
      </c>
    </row>
    <row r="52" spans="1:26">
      <c r="A52" s="9">
        <v>51</v>
      </c>
      <c r="B52" s="9" t="s">
        <v>212</v>
      </c>
      <c r="C52" s="9" t="s">
        <v>213</v>
      </c>
      <c r="D52" s="9"/>
      <c r="E52" s="10">
        <v>42542</v>
      </c>
      <c r="F52" s="9" t="s">
        <v>221</v>
      </c>
      <c r="G52" s="9">
        <v>70</v>
      </c>
      <c r="H52" s="9">
        <v>10</v>
      </c>
      <c r="I52" s="11" t="s">
        <v>138</v>
      </c>
      <c r="J52" s="12" t="s">
        <v>222</v>
      </c>
      <c r="K52" s="9" t="s">
        <v>220</v>
      </c>
      <c r="L52" s="13">
        <v>5600000</v>
      </c>
      <c r="M52" s="13">
        <f>G52*2500</f>
        <v>175000</v>
      </c>
      <c r="N52" s="13">
        <v>0</v>
      </c>
      <c r="O52" s="13">
        <v>0</v>
      </c>
      <c r="P52" s="13">
        <v>105000</v>
      </c>
      <c r="Q52" s="13">
        <f>150000+200000</f>
        <v>350000</v>
      </c>
      <c r="R52" s="13">
        <f t="shared" si="3"/>
        <v>6230000</v>
      </c>
      <c r="S52" s="14">
        <v>8220362290</v>
      </c>
      <c r="T52" s="14" t="s">
        <v>216</v>
      </c>
      <c r="U52" s="14" t="s">
        <v>28</v>
      </c>
      <c r="V52" s="29"/>
      <c r="W52" s="29"/>
      <c r="X52" s="29"/>
      <c r="Y52" s="29"/>
      <c r="Z52" s="29"/>
    </row>
    <row r="53" spans="1:26">
      <c r="A53" s="9">
        <v>52</v>
      </c>
      <c r="B53" s="9" t="s">
        <v>223</v>
      </c>
      <c r="C53" s="9" t="s">
        <v>224</v>
      </c>
      <c r="D53" s="9"/>
      <c r="E53" s="10">
        <v>42542</v>
      </c>
      <c r="F53" s="9" t="s">
        <v>225</v>
      </c>
      <c r="G53" s="9">
        <v>80</v>
      </c>
      <c r="H53" s="9">
        <v>10</v>
      </c>
      <c r="I53" s="11" t="s">
        <v>109</v>
      </c>
      <c r="J53" s="12" t="s">
        <v>226</v>
      </c>
      <c r="K53" s="12" t="s">
        <v>227</v>
      </c>
      <c r="L53" s="13">
        <v>4400000</v>
      </c>
      <c r="M53" s="13">
        <f>G53*1000</f>
        <v>80000</v>
      </c>
      <c r="N53" s="13">
        <v>150000</v>
      </c>
      <c r="O53" s="13">
        <v>0</v>
      </c>
      <c r="P53" s="13">
        <v>135000</v>
      </c>
      <c r="Q53" s="13">
        <v>300000</v>
      </c>
      <c r="R53" s="13">
        <f t="shared" si="3"/>
        <v>5065000</v>
      </c>
      <c r="S53" s="14">
        <v>1810218921</v>
      </c>
      <c r="T53" s="14" t="s">
        <v>228</v>
      </c>
      <c r="U53" s="14" t="s">
        <v>28</v>
      </c>
    </row>
    <row r="54" spans="1:26">
      <c r="A54" s="9">
        <v>53</v>
      </c>
      <c r="B54" s="9" t="s">
        <v>223</v>
      </c>
      <c r="C54" s="9" t="s">
        <v>224</v>
      </c>
      <c r="D54" s="9"/>
      <c r="E54" s="10">
        <v>42543</v>
      </c>
      <c r="F54" s="9" t="s">
        <v>229</v>
      </c>
      <c r="G54" s="9">
        <v>100</v>
      </c>
      <c r="H54" s="9">
        <v>10</v>
      </c>
      <c r="I54" s="11" t="s">
        <v>109</v>
      </c>
      <c r="J54" s="12" t="s">
        <v>226</v>
      </c>
      <c r="K54" s="12" t="s">
        <v>230</v>
      </c>
      <c r="L54" s="13">
        <v>5500000</v>
      </c>
      <c r="M54" s="13">
        <f>G54*1000</f>
        <v>100000</v>
      </c>
      <c r="N54" s="13">
        <v>150000</v>
      </c>
      <c r="O54" s="13">
        <v>0</v>
      </c>
      <c r="P54" s="13">
        <v>165000</v>
      </c>
      <c r="Q54" s="13">
        <v>300000</v>
      </c>
      <c r="R54" s="13">
        <f t="shared" si="3"/>
        <v>6215000</v>
      </c>
      <c r="S54" s="14">
        <v>1810218921</v>
      </c>
      <c r="T54" s="14" t="s">
        <v>228</v>
      </c>
      <c r="U54" s="14" t="s">
        <v>28</v>
      </c>
    </row>
    <row r="55" spans="1:26">
      <c r="A55" s="9">
        <v>54</v>
      </c>
      <c r="B55" s="30" t="s">
        <v>231</v>
      </c>
      <c r="C55" s="9" t="s">
        <v>232</v>
      </c>
      <c r="D55" s="9"/>
      <c r="E55" s="10">
        <v>42546</v>
      </c>
      <c r="F55" s="9" t="s">
        <v>233</v>
      </c>
      <c r="G55" s="9">
        <v>22</v>
      </c>
      <c r="H55" s="9">
        <v>6</v>
      </c>
      <c r="I55" s="11"/>
      <c r="J55" s="11"/>
      <c r="K55" s="9"/>
      <c r="L55" s="13">
        <v>1400000</v>
      </c>
      <c r="M55" s="13">
        <f>G55*1000</f>
        <v>22000</v>
      </c>
      <c r="N55" s="13">
        <v>150000</v>
      </c>
      <c r="O55" s="13">
        <v>0</v>
      </c>
      <c r="P55" s="13">
        <v>42000</v>
      </c>
      <c r="Q55" s="13">
        <v>300000</v>
      </c>
      <c r="R55" s="13">
        <f t="shared" si="3"/>
        <v>1914000</v>
      </c>
      <c r="S55" s="14" t="s">
        <v>234</v>
      </c>
      <c r="T55" s="14" t="s">
        <v>235</v>
      </c>
      <c r="U55" s="14" t="s">
        <v>28</v>
      </c>
    </row>
    <row r="56" spans="1:26">
      <c r="A56" s="9">
        <v>55</v>
      </c>
      <c r="B56" s="9" t="s">
        <v>236</v>
      </c>
      <c r="C56" s="9" t="s">
        <v>237</v>
      </c>
      <c r="D56" s="31" t="s">
        <v>238</v>
      </c>
      <c r="E56" s="10">
        <v>42530</v>
      </c>
      <c r="F56" s="9" t="s">
        <v>239</v>
      </c>
      <c r="G56" s="9">
        <v>70</v>
      </c>
      <c r="H56" s="9">
        <v>10</v>
      </c>
      <c r="I56" s="11" t="s">
        <v>138</v>
      </c>
      <c r="J56" s="11"/>
      <c r="K56" s="9" t="s">
        <v>240</v>
      </c>
      <c r="L56" s="13">
        <v>5200000</v>
      </c>
      <c r="M56" s="13">
        <f>G56*2500</f>
        <v>175000</v>
      </c>
      <c r="N56" s="13">
        <v>250000</v>
      </c>
      <c r="O56" s="13">
        <v>0</v>
      </c>
      <c r="P56" s="13">
        <v>120000</v>
      </c>
      <c r="Q56" s="13">
        <f>150000+250000</f>
        <v>400000</v>
      </c>
      <c r="R56" s="13">
        <f t="shared" si="3"/>
        <v>6145000</v>
      </c>
      <c r="S56" s="14">
        <v>8160458845</v>
      </c>
      <c r="T56" s="14" t="s">
        <v>241</v>
      </c>
      <c r="U56" s="14" t="s">
        <v>28</v>
      </c>
    </row>
    <row r="57" spans="1:26">
      <c r="A57" s="9">
        <v>56</v>
      </c>
      <c r="B57" s="9" t="s">
        <v>236</v>
      </c>
      <c r="C57" s="9" t="s">
        <v>237</v>
      </c>
      <c r="D57" s="31" t="s">
        <v>242</v>
      </c>
      <c r="E57" s="10">
        <v>42535</v>
      </c>
      <c r="F57" s="9" t="s">
        <v>243</v>
      </c>
      <c r="G57" s="9">
        <v>70</v>
      </c>
      <c r="H57" s="9">
        <v>10</v>
      </c>
      <c r="I57" s="11" t="s">
        <v>138</v>
      </c>
      <c r="J57" s="12" t="s">
        <v>244</v>
      </c>
      <c r="K57" s="9" t="s">
        <v>245</v>
      </c>
      <c r="L57" s="13">
        <v>5200000</v>
      </c>
      <c r="M57" s="13">
        <f>G57*2500</f>
        <v>175000</v>
      </c>
      <c r="N57" s="13">
        <v>0</v>
      </c>
      <c r="O57" s="13">
        <v>0</v>
      </c>
      <c r="P57" s="13">
        <v>120000</v>
      </c>
      <c r="Q57" s="13">
        <f>150000+250000</f>
        <v>400000</v>
      </c>
      <c r="R57" s="13">
        <f t="shared" si="3"/>
        <v>5895000</v>
      </c>
      <c r="S57" s="14">
        <v>8160458845</v>
      </c>
      <c r="T57" s="14" t="s">
        <v>241</v>
      </c>
      <c r="U57" s="14" t="s">
        <v>28</v>
      </c>
      <c r="V57" s="29"/>
      <c r="W57" s="29"/>
      <c r="X57" s="29"/>
      <c r="Y57" s="29"/>
      <c r="Z57" s="29"/>
    </row>
    <row r="58" spans="1:26">
      <c r="A58" s="9">
        <v>57</v>
      </c>
      <c r="B58" s="9" t="s">
        <v>236</v>
      </c>
      <c r="C58" s="9" t="s">
        <v>237</v>
      </c>
      <c r="D58" s="31" t="s">
        <v>246</v>
      </c>
      <c r="E58" s="10">
        <v>42536</v>
      </c>
      <c r="F58" s="9" t="s">
        <v>247</v>
      </c>
      <c r="G58" s="9">
        <v>80</v>
      </c>
      <c r="H58" s="9">
        <v>10</v>
      </c>
      <c r="I58" s="11" t="s">
        <v>138</v>
      </c>
      <c r="J58" s="12" t="s">
        <v>244</v>
      </c>
      <c r="K58" s="9" t="s">
        <v>248</v>
      </c>
      <c r="L58" s="13">
        <v>6750000</v>
      </c>
      <c r="M58" s="13">
        <f>G58*2500</f>
        <v>200000</v>
      </c>
      <c r="N58" s="13">
        <v>0</v>
      </c>
      <c r="O58" s="13">
        <v>0</v>
      </c>
      <c r="P58" s="13">
        <v>135000</v>
      </c>
      <c r="Q58" s="13">
        <f>150000+250000</f>
        <v>400000</v>
      </c>
      <c r="R58" s="13">
        <f t="shared" si="3"/>
        <v>7485000</v>
      </c>
      <c r="S58" s="14">
        <v>8160458845</v>
      </c>
      <c r="T58" s="14" t="s">
        <v>241</v>
      </c>
      <c r="U58" s="14" t="s">
        <v>28</v>
      </c>
    </row>
    <row r="59" spans="1:26">
      <c r="A59" s="9">
        <v>58</v>
      </c>
      <c r="B59" s="9" t="s">
        <v>236</v>
      </c>
      <c r="C59" s="9" t="s">
        <v>237</v>
      </c>
      <c r="D59" s="31" t="s">
        <v>249</v>
      </c>
      <c r="E59" s="10">
        <v>42542</v>
      </c>
      <c r="F59" s="9" t="s">
        <v>250</v>
      </c>
      <c r="G59" s="9">
        <v>70</v>
      </c>
      <c r="H59" s="9">
        <v>10</v>
      </c>
      <c r="I59" s="11"/>
      <c r="J59" s="11"/>
      <c r="K59" s="9" t="s">
        <v>220</v>
      </c>
      <c r="L59" s="13">
        <v>6400000</v>
      </c>
      <c r="M59" s="13">
        <f>G59*2500</f>
        <v>175000</v>
      </c>
      <c r="N59" s="13">
        <v>0</v>
      </c>
      <c r="O59" s="13">
        <v>0</v>
      </c>
      <c r="P59" s="13">
        <v>120000</v>
      </c>
      <c r="Q59" s="13">
        <f>150000+250000</f>
        <v>400000</v>
      </c>
      <c r="R59" s="13">
        <f t="shared" si="3"/>
        <v>7095000</v>
      </c>
      <c r="S59" s="14">
        <v>8160458845</v>
      </c>
      <c r="T59" s="14" t="s">
        <v>241</v>
      </c>
      <c r="U59" s="14" t="s">
        <v>28</v>
      </c>
    </row>
    <row r="60" spans="1:26">
      <c r="A60" s="9">
        <v>59</v>
      </c>
      <c r="B60" s="9" t="s">
        <v>236</v>
      </c>
      <c r="C60" s="9" t="s">
        <v>237</v>
      </c>
      <c r="D60" s="31" t="s">
        <v>251</v>
      </c>
      <c r="E60" s="10">
        <v>42544</v>
      </c>
      <c r="F60" s="9" t="s">
        <v>252</v>
      </c>
      <c r="G60" s="9">
        <v>80</v>
      </c>
      <c r="H60" s="9">
        <v>10</v>
      </c>
      <c r="I60" s="11" t="s">
        <v>138</v>
      </c>
      <c r="J60" s="11"/>
      <c r="K60" s="9" t="s">
        <v>253</v>
      </c>
      <c r="L60" s="13">
        <v>6300000</v>
      </c>
      <c r="M60" s="13">
        <f>G60*2500</f>
        <v>200000</v>
      </c>
      <c r="N60" s="13">
        <v>0</v>
      </c>
      <c r="O60" s="13">
        <v>0</v>
      </c>
      <c r="P60" s="13">
        <v>135000</v>
      </c>
      <c r="Q60" s="13">
        <f>150000+250000</f>
        <v>400000</v>
      </c>
      <c r="R60" s="13">
        <f t="shared" si="3"/>
        <v>7035000</v>
      </c>
      <c r="S60" s="14">
        <v>8160458845</v>
      </c>
      <c r="T60" s="14" t="s">
        <v>241</v>
      </c>
      <c r="U60" s="14" t="s">
        <v>28</v>
      </c>
    </row>
    <row r="61" spans="1:26">
      <c r="A61" s="9">
        <v>60</v>
      </c>
      <c r="B61" s="30" t="s">
        <v>254</v>
      </c>
      <c r="C61" s="9" t="s">
        <v>255</v>
      </c>
      <c r="D61" s="9"/>
      <c r="E61" s="10">
        <v>42539</v>
      </c>
      <c r="F61" s="9" t="s">
        <v>256</v>
      </c>
      <c r="G61" s="9">
        <v>110</v>
      </c>
      <c r="H61" s="9">
        <v>13</v>
      </c>
      <c r="I61" s="11" t="s">
        <v>95</v>
      </c>
      <c r="J61" s="11"/>
      <c r="K61" s="16" t="s">
        <v>257</v>
      </c>
      <c r="L61" s="13">
        <v>8610000</v>
      </c>
      <c r="M61" s="13">
        <v>110000</v>
      </c>
      <c r="N61" s="13">
        <v>150000</v>
      </c>
      <c r="O61" s="13"/>
      <c r="P61" s="13">
        <v>184500</v>
      </c>
      <c r="Q61" s="13">
        <v>400000</v>
      </c>
      <c r="R61" s="13">
        <v>9454500</v>
      </c>
      <c r="S61" s="14" t="s">
        <v>258</v>
      </c>
      <c r="T61" s="14" t="s">
        <v>259</v>
      </c>
      <c r="U61" s="14" t="s">
        <v>28</v>
      </c>
    </row>
    <row r="62" spans="1:26" ht="15">
      <c r="A62" s="9">
        <v>61</v>
      </c>
      <c r="B62" s="9" t="s">
        <v>260</v>
      </c>
      <c r="C62" s="9" t="s">
        <v>261</v>
      </c>
      <c r="D62" s="9"/>
      <c r="E62" s="10">
        <v>42535</v>
      </c>
      <c r="F62" s="9" t="s">
        <v>262</v>
      </c>
      <c r="G62" s="9">
        <v>100</v>
      </c>
      <c r="H62" s="9">
        <v>10</v>
      </c>
      <c r="I62" s="11" t="s">
        <v>263</v>
      </c>
      <c r="J62" s="21" t="s">
        <v>264</v>
      </c>
      <c r="K62" s="12" t="s">
        <v>265</v>
      </c>
      <c r="L62" s="13">
        <v>5500000</v>
      </c>
      <c r="M62" s="13">
        <v>100000</v>
      </c>
      <c r="N62" s="13"/>
      <c r="O62" s="13">
        <v>0</v>
      </c>
      <c r="P62" s="13"/>
      <c r="Q62" s="13">
        <v>300000</v>
      </c>
      <c r="R62" s="13">
        <v>6050000</v>
      </c>
      <c r="S62" s="14">
        <v>1160284401</v>
      </c>
      <c r="T62" s="14" t="s">
        <v>266</v>
      </c>
      <c r="U62" s="14" t="s">
        <v>28</v>
      </c>
      <c r="V62" s="15"/>
      <c r="W62" s="15"/>
      <c r="X62" s="15"/>
      <c r="Y62" s="15"/>
      <c r="Z62" s="15"/>
    </row>
    <row r="63" spans="1:26" ht="15">
      <c r="A63" s="9">
        <v>62</v>
      </c>
      <c r="B63" s="9" t="s">
        <v>260</v>
      </c>
      <c r="C63" s="9" t="s">
        <v>267</v>
      </c>
      <c r="D63" s="9"/>
      <c r="E63" s="10">
        <v>42536</v>
      </c>
      <c r="F63" s="9" t="s">
        <v>268</v>
      </c>
      <c r="G63" s="9">
        <v>100</v>
      </c>
      <c r="H63" s="9">
        <v>10</v>
      </c>
      <c r="I63" s="11" t="s">
        <v>263</v>
      </c>
      <c r="J63" s="21" t="s">
        <v>264</v>
      </c>
      <c r="K63" s="12" t="s">
        <v>269</v>
      </c>
      <c r="L63" s="13">
        <v>5500000</v>
      </c>
      <c r="M63" s="13">
        <v>100000</v>
      </c>
      <c r="N63" s="13">
        <v>0</v>
      </c>
      <c r="O63" s="13">
        <v>0</v>
      </c>
      <c r="P63" s="13"/>
      <c r="Q63" s="13">
        <v>300000</v>
      </c>
      <c r="R63" s="13">
        <v>5900000</v>
      </c>
      <c r="S63" s="14">
        <v>1160284401</v>
      </c>
      <c r="T63" s="14" t="s">
        <v>266</v>
      </c>
      <c r="U63" s="14" t="s">
        <v>28</v>
      </c>
      <c r="V63" s="29"/>
      <c r="W63" s="29"/>
      <c r="X63" s="29"/>
      <c r="Y63" s="29"/>
      <c r="Z63" s="29"/>
    </row>
    <row r="64" spans="1:26">
      <c r="A64" s="9">
        <v>63</v>
      </c>
      <c r="B64" s="9" t="s">
        <v>260</v>
      </c>
      <c r="C64" s="9" t="s">
        <v>270</v>
      </c>
      <c r="D64" s="9"/>
      <c r="E64" s="10">
        <v>42537</v>
      </c>
      <c r="F64" s="9" t="s">
        <v>271</v>
      </c>
      <c r="G64" s="9">
        <v>150</v>
      </c>
      <c r="H64" s="9">
        <v>10</v>
      </c>
      <c r="I64" s="11" t="s">
        <v>263</v>
      </c>
      <c r="J64" s="11"/>
      <c r="K64" s="12" t="s">
        <v>272</v>
      </c>
      <c r="L64" s="13">
        <v>8000000</v>
      </c>
      <c r="M64" s="13">
        <v>150000</v>
      </c>
      <c r="N64" s="13">
        <v>0</v>
      </c>
      <c r="O64" s="13">
        <v>0</v>
      </c>
      <c r="P64" s="13"/>
      <c r="Q64" s="13">
        <v>300000</v>
      </c>
      <c r="R64" s="13">
        <v>8450000</v>
      </c>
      <c r="S64" s="14">
        <v>1160284401</v>
      </c>
      <c r="T64" s="14" t="s">
        <v>266</v>
      </c>
      <c r="U64" s="14" t="s">
        <v>28</v>
      </c>
    </row>
    <row r="65" spans="1:26">
      <c r="A65" s="9">
        <v>64</v>
      </c>
      <c r="B65" s="9" t="s">
        <v>260</v>
      </c>
      <c r="C65" s="9" t="s">
        <v>273</v>
      </c>
      <c r="D65" s="9"/>
      <c r="E65" s="10">
        <v>42538</v>
      </c>
      <c r="F65" s="9" t="s">
        <v>274</v>
      </c>
      <c r="G65" s="9">
        <v>40</v>
      </c>
      <c r="H65" s="9">
        <v>5</v>
      </c>
      <c r="I65" s="11" t="s">
        <v>263</v>
      </c>
      <c r="J65" s="11"/>
      <c r="K65" s="12" t="s">
        <v>275</v>
      </c>
      <c r="L65" s="13">
        <v>3000000</v>
      </c>
      <c r="M65" s="13">
        <f>G65*1000</f>
        <v>40000</v>
      </c>
      <c r="N65" s="13">
        <v>210000</v>
      </c>
      <c r="O65" s="13"/>
      <c r="P65" s="13">
        <v>105000</v>
      </c>
      <c r="Q65" s="13">
        <v>300000</v>
      </c>
      <c r="R65" s="13">
        <f t="shared" ref="R65:R71" si="4">SUM(L65:Q65)</f>
        <v>3655000</v>
      </c>
      <c r="S65" s="14">
        <v>1160284401</v>
      </c>
      <c r="T65" s="14" t="s">
        <v>266</v>
      </c>
      <c r="U65" s="14" t="s">
        <v>28</v>
      </c>
    </row>
    <row r="66" spans="1:26">
      <c r="A66" s="9">
        <v>65</v>
      </c>
      <c r="B66" s="9" t="s">
        <v>260</v>
      </c>
      <c r="C66" s="9" t="s">
        <v>273</v>
      </c>
      <c r="D66" s="9"/>
      <c r="E66" s="10">
        <v>42539</v>
      </c>
      <c r="F66" s="9" t="s">
        <v>276</v>
      </c>
      <c r="G66" s="9">
        <v>35</v>
      </c>
      <c r="H66" s="9">
        <v>5</v>
      </c>
      <c r="I66" s="11" t="s">
        <v>263</v>
      </c>
      <c r="J66" s="11"/>
      <c r="K66" s="12" t="s">
        <v>277</v>
      </c>
      <c r="L66" s="13">
        <v>3000000</v>
      </c>
      <c r="M66" s="13">
        <f>G66*1000</f>
        <v>35000</v>
      </c>
      <c r="N66" s="13"/>
      <c r="O66" s="13"/>
      <c r="P66" s="13">
        <v>105000</v>
      </c>
      <c r="Q66" s="13">
        <v>300000</v>
      </c>
      <c r="R66" s="13">
        <f t="shared" si="4"/>
        <v>3440000</v>
      </c>
      <c r="S66" s="14">
        <v>1160284401</v>
      </c>
      <c r="T66" s="14" t="s">
        <v>266</v>
      </c>
      <c r="U66" s="14" t="s">
        <v>28</v>
      </c>
      <c r="V66" s="29"/>
      <c r="W66" s="29"/>
      <c r="X66" s="29"/>
      <c r="Y66" s="29"/>
      <c r="Z66" s="29"/>
    </row>
    <row r="67" spans="1:26">
      <c r="A67" s="9">
        <v>66</v>
      </c>
      <c r="B67" s="9" t="s">
        <v>260</v>
      </c>
      <c r="C67" s="9" t="s">
        <v>273</v>
      </c>
      <c r="D67" s="9"/>
      <c r="E67" s="10">
        <v>42540</v>
      </c>
      <c r="F67" s="9" t="s">
        <v>278</v>
      </c>
      <c r="G67" s="9">
        <v>90</v>
      </c>
      <c r="H67" s="9">
        <v>5</v>
      </c>
      <c r="I67" s="11" t="s">
        <v>263</v>
      </c>
      <c r="J67" s="11"/>
      <c r="K67" s="12" t="s">
        <v>279</v>
      </c>
      <c r="L67" s="13">
        <v>6000000</v>
      </c>
      <c r="M67" s="13">
        <f>G67*1000</f>
        <v>90000</v>
      </c>
      <c r="N67" s="13"/>
      <c r="O67" s="13"/>
      <c r="P67" s="13"/>
      <c r="Q67" s="13">
        <v>300000</v>
      </c>
      <c r="R67" s="13">
        <f t="shared" si="4"/>
        <v>6390000</v>
      </c>
      <c r="S67" s="14">
        <v>1160284401</v>
      </c>
      <c r="T67" s="14" t="s">
        <v>266</v>
      </c>
      <c r="U67" s="14" t="s">
        <v>28</v>
      </c>
    </row>
    <row r="68" spans="1:26">
      <c r="A68" s="9">
        <v>67</v>
      </c>
      <c r="B68" s="9" t="s">
        <v>280</v>
      </c>
      <c r="C68" s="9" t="s">
        <v>281</v>
      </c>
      <c r="D68" s="32"/>
      <c r="E68" s="10">
        <v>42538</v>
      </c>
      <c r="F68" s="9" t="s">
        <v>282</v>
      </c>
      <c r="G68" s="9">
        <v>100</v>
      </c>
      <c r="H68" s="9">
        <v>10</v>
      </c>
      <c r="I68" s="11"/>
      <c r="J68" s="9" t="s">
        <v>283</v>
      </c>
      <c r="K68" s="12" t="s">
        <v>284</v>
      </c>
      <c r="L68" s="13">
        <v>5500000</v>
      </c>
      <c r="M68" s="13">
        <f>G68*1000</f>
        <v>100000</v>
      </c>
      <c r="N68" s="13">
        <v>140000</v>
      </c>
      <c r="O68" s="13">
        <v>0</v>
      </c>
      <c r="P68" s="13">
        <v>188100</v>
      </c>
      <c r="Q68" s="13">
        <v>600000</v>
      </c>
      <c r="R68" s="13">
        <f t="shared" si="4"/>
        <v>6528100</v>
      </c>
      <c r="S68" s="14" t="s">
        <v>285</v>
      </c>
      <c r="T68" s="14" t="s">
        <v>286</v>
      </c>
      <c r="U68" s="14" t="s">
        <v>28</v>
      </c>
    </row>
    <row r="69" spans="1:26">
      <c r="A69" s="9">
        <v>68</v>
      </c>
      <c r="B69" s="9" t="s">
        <v>287</v>
      </c>
      <c r="C69" s="9" t="s">
        <v>288</v>
      </c>
      <c r="D69" s="9"/>
      <c r="E69" s="10">
        <v>42539</v>
      </c>
      <c r="F69" s="9" t="s">
        <v>289</v>
      </c>
      <c r="G69" s="9">
        <v>250</v>
      </c>
      <c r="H69" s="9">
        <v>5</v>
      </c>
      <c r="I69" s="11" t="s">
        <v>121</v>
      </c>
      <c r="J69" s="17" t="s">
        <v>290</v>
      </c>
      <c r="K69" s="9" t="s">
        <v>291</v>
      </c>
      <c r="L69" s="13">
        <v>7500000</v>
      </c>
      <c r="M69" s="13">
        <v>250</v>
      </c>
      <c r="N69" s="13">
        <v>700000</v>
      </c>
      <c r="O69" s="13">
        <v>1500000</v>
      </c>
      <c r="P69" s="13">
        <v>0</v>
      </c>
      <c r="Q69" s="13">
        <v>1500000</v>
      </c>
      <c r="R69" s="13">
        <f t="shared" si="4"/>
        <v>11200250</v>
      </c>
      <c r="S69" s="14" t="s">
        <v>292</v>
      </c>
      <c r="T69" s="14" t="s">
        <v>293</v>
      </c>
      <c r="U69" s="14" t="s">
        <v>28</v>
      </c>
    </row>
    <row r="70" spans="1:26">
      <c r="A70" s="9">
        <v>69</v>
      </c>
      <c r="B70" s="9" t="s">
        <v>287</v>
      </c>
      <c r="C70" s="9" t="s">
        <v>288</v>
      </c>
      <c r="D70" s="9"/>
      <c r="E70" s="10">
        <v>42538</v>
      </c>
      <c r="F70" s="9" t="s">
        <v>294</v>
      </c>
      <c r="G70" s="9">
        <v>150</v>
      </c>
      <c r="H70" s="9">
        <v>5</v>
      </c>
      <c r="I70" s="11" t="s">
        <v>121</v>
      </c>
      <c r="J70" s="17" t="s">
        <v>290</v>
      </c>
      <c r="K70" s="9" t="s">
        <v>295</v>
      </c>
      <c r="L70" s="13">
        <v>7000000</v>
      </c>
      <c r="M70" s="13">
        <f>G70*1000</f>
        <v>150000</v>
      </c>
      <c r="N70" s="13">
        <v>700000</v>
      </c>
      <c r="O70" s="13">
        <v>0</v>
      </c>
      <c r="P70" s="13">
        <v>0</v>
      </c>
      <c r="Q70" s="13">
        <v>1500000</v>
      </c>
      <c r="R70" s="13">
        <f t="shared" si="4"/>
        <v>9350000</v>
      </c>
      <c r="S70" s="14" t="s">
        <v>292</v>
      </c>
      <c r="T70" s="14" t="s">
        <v>293</v>
      </c>
      <c r="U70" s="14" t="s">
        <v>28</v>
      </c>
    </row>
    <row r="71" spans="1:26">
      <c r="A71" s="9">
        <v>70</v>
      </c>
      <c r="B71" s="9" t="s">
        <v>296</v>
      </c>
      <c r="C71" s="9" t="s">
        <v>297</v>
      </c>
      <c r="D71" s="9" t="s">
        <v>298</v>
      </c>
      <c r="E71" s="10">
        <v>42537</v>
      </c>
      <c r="F71" s="9" t="s">
        <v>299</v>
      </c>
      <c r="G71" s="9">
        <v>60</v>
      </c>
      <c r="H71" s="9">
        <v>10</v>
      </c>
      <c r="I71" s="11" t="s">
        <v>300</v>
      </c>
      <c r="J71" s="11"/>
      <c r="K71" s="9" t="s">
        <v>301</v>
      </c>
      <c r="L71" s="13">
        <v>2800000</v>
      </c>
      <c r="M71" s="13">
        <f>G71*1000</f>
        <v>60000</v>
      </c>
      <c r="N71" s="13"/>
      <c r="O71" s="13">
        <v>0</v>
      </c>
      <c r="P71" s="13">
        <v>105000</v>
      </c>
      <c r="Q71" s="13">
        <v>300000</v>
      </c>
      <c r="R71" s="13">
        <f t="shared" si="4"/>
        <v>3265000</v>
      </c>
      <c r="S71" s="14" t="s">
        <v>302</v>
      </c>
      <c r="T71" s="14" t="s">
        <v>303</v>
      </c>
      <c r="U71" s="14" t="s">
        <v>28</v>
      </c>
    </row>
    <row r="72" spans="1:26">
      <c r="A72" s="9">
        <v>71</v>
      </c>
      <c r="B72" s="33" t="s">
        <v>304</v>
      </c>
      <c r="C72" s="9" t="s">
        <v>305</v>
      </c>
      <c r="D72" s="9"/>
      <c r="E72" s="10">
        <v>42536</v>
      </c>
      <c r="F72" s="9" t="s">
        <v>306</v>
      </c>
      <c r="G72" s="9">
        <v>100</v>
      </c>
      <c r="H72" s="9">
        <v>15</v>
      </c>
      <c r="I72" s="11" t="s">
        <v>307</v>
      </c>
      <c r="J72" s="11"/>
      <c r="K72" s="9" t="s">
        <v>308</v>
      </c>
      <c r="L72" s="13">
        <v>7475000</v>
      </c>
      <c r="M72" s="13">
        <f>G72*1000</f>
        <v>100000</v>
      </c>
      <c r="N72" s="13">
        <v>150000</v>
      </c>
      <c r="O72" s="13"/>
      <c r="P72" s="13">
        <v>198000</v>
      </c>
      <c r="Q72" s="13">
        <v>300000</v>
      </c>
      <c r="R72" s="13">
        <f>L72+N72+P72+Q72</f>
        <v>8123000</v>
      </c>
      <c r="S72" s="14" t="s">
        <v>309</v>
      </c>
      <c r="T72" s="14" t="s">
        <v>310</v>
      </c>
      <c r="U72" s="14" t="s">
        <v>28</v>
      </c>
    </row>
    <row r="73" spans="1:26">
      <c r="A73" s="9">
        <v>72</v>
      </c>
      <c r="B73" s="30" t="s">
        <v>311</v>
      </c>
      <c r="C73" s="9" t="s">
        <v>312</v>
      </c>
      <c r="D73" s="9">
        <v>24</v>
      </c>
      <c r="E73" s="10">
        <v>42538</v>
      </c>
      <c r="F73" s="9" t="s">
        <v>313</v>
      </c>
      <c r="G73" s="9">
        <v>70</v>
      </c>
      <c r="H73" s="9">
        <v>10</v>
      </c>
      <c r="I73" s="11" t="s">
        <v>300</v>
      </c>
      <c r="J73" s="11"/>
      <c r="K73" s="9" t="s">
        <v>314</v>
      </c>
      <c r="L73" s="13">
        <v>4510000</v>
      </c>
      <c r="M73" s="13">
        <v>70000</v>
      </c>
      <c r="N73" s="13">
        <v>180000</v>
      </c>
      <c r="O73" s="13">
        <v>0</v>
      </c>
      <c r="P73" s="13">
        <v>158400</v>
      </c>
      <c r="Q73" s="13">
        <v>300000</v>
      </c>
      <c r="R73" s="13">
        <f>SUM(L73:Q73)</f>
        <v>5218400</v>
      </c>
      <c r="S73" s="14">
        <v>3740312463</v>
      </c>
      <c r="T73" s="14" t="s">
        <v>315</v>
      </c>
      <c r="U73" s="14" t="s">
        <v>28</v>
      </c>
      <c r="V73" s="29"/>
      <c r="W73" s="29"/>
      <c r="X73" s="29"/>
      <c r="Y73" s="29"/>
      <c r="Z73" s="29"/>
    </row>
    <row r="74" spans="1:26">
      <c r="A74" s="9">
        <v>73</v>
      </c>
      <c r="B74" s="34" t="s">
        <v>316</v>
      </c>
      <c r="C74" s="9" t="s">
        <v>317</v>
      </c>
      <c r="D74" s="9"/>
      <c r="E74" s="10">
        <v>42548</v>
      </c>
      <c r="F74" s="9" t="s">
        <v>318</v>
      </c>
      <c r="G74" s="9">
        <v>40</v>
      </c>
      <c r="H74" s="9">
        <v>12</v>
      </c>
      <c r="I74" s="11" t="s">
        <v>300</v>
      </c>
      <c r="J74" s="17" t="s">
        <v>319</v>
      </c>
      <c r="K74" s="9" t="s">
        <v>320</v>
      </c>
      <c r="L74" s="13">
        <v>2600000</v>
      </c>
      <c r="M74" s="13">
        <v>60000</v>
      </c>
      <c r="N74" s="13"/>
      <c r="O74" s="13"/>
      <c r="P74" s="13">
        <v>198000</v>
      </c>
      <c r="Q74" s="13">
        <v>300000</v>
      </c>
      <c r="R74" s="13">
        <v>3158000</v>
      </c>
      <c r="S74" s="16"/>
      <c r="T74" s="16"/>
      <c r="U74" s="16"/>
    </row>
    <row r="75" spans="1:26">
      <c r="A75" s="9">
        <v>74</v>
      </c>
      <c r="B75" s="34" t="s">
        <v>316</v>
      </c>
      <c r="C75" s="9" t="s">
        <v>317</v>
      </c>
      <c r="D75" s="9"/>
      <c r="E75" s="10">
        <v>42541</v>
      </c>
      <c r="F75" s="9" t="s">
        <v>321</v>
      </c>
      <c r="G75" s="9">
        <v>45</v>
      </c>
      <c r="H75" s="9">
        <v>12</v>
      </c>
      <c r="I75" s="11" t="s">
        <v>300</v>
      </c>
      <c r="J75" s="12"/>
      <c r="K75" s="9" t="s">
        <v>322</v>
      </c>
      <c r="L75" s="13">
        <v>2850000</v>
      </c>
      <c r="M75" s="13">
        <v>67500</v>
      </c>
      <c r="N75" s="13"/>
      <c r="O75" s="13"/>
      <c r="P75" s="13">
        <v>198000</v>
      </c>
      <c r="Q75" s="13">
        <v>300000</v>
      </c>
      <c r="R75" s="13">
        <v>3415500</v>
      </c>
      <c r="S75" s="16"/>
      <c r="T75" s="16"/>
      <c r="U75" s="16"/>
    </row>
    <row r="76" spans="1:26">
      <c r="A76" s="9">
        <v>75</v>
      </c>
      <c r="B76" s="34" t="s">
        <v>316</v>
      </c>
      <c r="C76" s="9" t="s">
        <v>317</v>
      </c>
      <c r="D76" s="9"/>
      <c r="E76" s="10">
        <v>42534</v>
      </c>
      <c r="F76" s="9" t="s">
        <v>323</v>
      </c>
      <c r="G76" s="9">
        <v>80</v>
      </c>
      <c r="H76" s="9">
        <v>12</v>
      </c>
      <c r="I76" s="11" t="s">
        <v>300</v>
      </c>
      <c r="J76" s="11"/>
      <c r="K76" s="9" t="s">
        <v>324</v>
      </c>
      <c r="L76" s="13">
        <v>4600000</v>
      </c>
      <c r="M76" s="13">
        <v>120000</v>
      </c>
      <c r="N76" s="13"/>
      <c r="O76" s="13"/>
      <c r="P76" s="13">
        <v>264000</v>
      </c>
      <c r="Q76" s="13">
        <v>300000</v>
      </c>
      <c r="R76" s="13">
        <v>5284000</v>
      </c>
      <c r="S76" s="16"/>
      <c r="T76" s="16"/>
      <c r="U76" s="16"/>
    </row>
    <row r="77" spans="1:26">
      <c r="A77" s="9">
        <v>76</v>
      </c>
      <c r="B77" s="33" t="s">
        <v>325</v>
      </c>
      <c r="C77" s="35" t="s">
        <v>326</v>
      </c>
      <c r="D77" s="36"/>
      <c r="E77" s="37">
        <v>42535</v>
      </c>
      <c r="F77" s="35" t="s">
        <v>327</v>
      </c>
      <c r="G77" s="35">
        <v>132</v>
      </c>
      <c r="H77" s="35">
        <v>10</v>
      </c>
      <c r="I77" s="38" t="s">
        <v>95</v>
      </c>
      <c r="J77" s="38"/>
      <c r="K77" s="35" t="s">
        <v>328</v>
      </c>
      <c r="L77" s="39">
        <v>6336000</v>
      </c>
      <c r="M77" s="40">
        <f>G77*1000</f>
        <v>132000</v>
      </c>
      <c r="N77" s="13">
        <v>150000</v>
      </c>
      <c r="O77" s="35"/>
      <c r="P77" s="13">
        <v>213000</v>
      </c>
      <c r="Q77" s="13">
        <v>300000</v>
      </c>
      <c r="R77" s="41">
        <f t="shared" ref="R77:R87" si="5">SUM(L77:Q77)</f>
        <v>7131000</v>
      </c>
      <c r="S77" s="14">
        <v>2111168778</v>
      </c>
      <c r="T77" s="14" t="s">
        <v>329</v>
      </c>
      <c r="U77" s="14" t="s">
        <v>28</v>
      </c>
    </row>
    <row r="78" spans="1:26">
      <c r="A78" s="9">
        <v>77</v>
      </c>
      <c r="B78" s="33" t="s">
        <v>325</v>
      </c>
      <c r="C78" s="35" t="s">
        <v>326</v>
      </c>
      <c r="D78" s="36"/>
      <c r="E78" s="37">
        <v>42537</v>
      </c>
      <c r="F78" s="35" t="s">
        <v>330</v>
      </c>
      <c r="G78" s="35">
        <v>110</v>
      </c>
      <c r="H78" s="35">
        <v>10</v>
      </c>
      <c r="I78" s="38" t="s">
        <v>95</v>
      </c>
      <c r="J78" s="38"/>
      <c r="K78" s="35" t="s">
        <v>331</v>
      </c>
      <c r="L78" s="39">
        <v>5500000</v>
      </c>
      <c r="M78" s="40">
        <f>G78*1000</f>
        <v>110000</v>
      </c>
      <c r="N78" s="35"/>
      <c r="O78" s="35"/>
      <c r="P78" s="13">
        <v>180000</v>
      </c>
      <c r="Q78" s="13">
        <v>300000</v>
      </c>
      <c r="R78" s="41">
        <f t="shared" si="5"/>
        <v>6090000</v>
      </c>
      <c r="S78" s="14">
        <v>2111168778</v>
      </c>
      <c r="T78" s="14" t="s">
        <v>329</v>
      </c>
      <c r="U78" s="14" t="s">
        <v>28</v>
      </c>
    </row>
    <row r="79" spans="1:26">
      <c r="A79" s="9">
        <v>78</v>
      </c>
      <c r="B79" s="34" t="s">
        <v>332</v>
      </c>
      <c r="C79" s="9" t="s">
        <v>333</v>
      </c>
      <c r="D79" s="9"/>
      <c r="E79" s="42">
        <v>42534</v>
      </c>
      <c r="F79" s="43" t="s">
        <v>334</v>
      </c>
      <c r="G79" s="43">
        <v>80</v>
      </c>
      <c r="H79" s="9">
        <v>10</v>
      </c>
      <c r="I79" s="11" t="s">
        <v>335</v>
      </c>
      <c r="J79" s="12" t="s">
        <v>336</v>
      </c>
      <c r="K79" s="9" t="s">
        <v>337</v>
      </c>
      <c r="L79" s="13">
        <v>5850000</v>
      </c>
      <c r="M79" s="43">
        <f t="shared" ref="M79:M85" si="6">+G79*1000</f>
        <v>80000</v>
      </c>
      <c r="N79" s="13"/>
      <c r="O79" s="13"/>
      <c r="P79" s="13"/>
      <c r="Q79" s="13">
        <v>300000</v>
      </c>
      <c r="R79" s="13">
        <f t="shared" si="5"/>
        <v>6230000</v>
      </c>
      <c r="S79" s="14">
        <v>2731403955</v>
      </c>
      <c r="T79" s="14" t="s">
        <v>338</v>
      </c>
      <c r="U79" s="14" t="s">
        <v>28</v>
      </c>
    </row>
    <row r="80" spans="1:26">
      <c r="A80" s="9">
        <v>79</v>
      </c>
      <c r="B80" s="34" t="s">
        <v>332</v>
      </c>
      <c r="C80" s="9" t="s">
        <v>333</v>
      </c>
      <c r="D80" s="9"/>
      <c r="E80" s="42">
        <v>42535</v>
      </c>
      <c r="F80" s="43" t="s">
        <v>339</v>
      </c>
      <c r="G80" s="43">
        <v>90</v>
      </c>
      <c r="H80" s="9">
        <v>10</v>
      </c>
      <c r="I80" s="11" t="s">
        <v>340</v>
      </c>
      <c r="J80" s="12" t="s">
        <v>336</v>
      </c>
      <c r="K80" s="9" t="s">
        <v>341</v>
      </c>
      <c r="L80" s="13">
        <v>6000000</v>
      </c>
      <c r="M80" s="43">
        <f t="shared" si="6"/>
        <v>90000</v>
      </c>
      <c r="N80" s="13"/>
      <c r="O80" s="13"/>
      <c r="P80" s="13"/>
      <c r="Q80" s="13">
        <v>300000</v>
      </c>
      <c r="R80" s="13">
        <f t="shared" si="5"/>
        <v>6390000</v>
      </c>
      <c r="S80" s="14">
        <v>2731403955</v>
      </c>
      <c r="T80" s="14" t="s">
        <v>338</v>
      </c>
      <c r="U80" s="14" t="s">
        <v>28</v>
      </c>
    </row>
    <row r="81" spans="1:26">
      <c r="A81" s="9">
        <v>80</v>
      </c>
      <c r="B81" s="34" t="s">
        <v>332</v>
      </c>
      <c r="C81" s="9" t="s">
        <v>342</v>
      </c>
      <c r="D81" s="9"/>
      <c r="E81" s="42">
        <v>42536</v>
      </c>
      <c r="F81" s="43" t="s">
        <v>343</v>
      </c>
      <c r="G81" s="43">
        <v>140</v>
      </c>
      <c r="H81" s="9">
        <v>10</v>
      </c>
      <c r="I81" s="11" t="s">
        <v>335</v>
      </c>
      <c r="J81" s="12" t="s">
        <v>344</v>
      </c>
      <c r="K81" s="9" t="s">
        <v>345</v>
      </c>
      <c r="L81" s="13">
        <v>9000000</v>
      </c>
      <c r="M81" s="43">
        <f t="shared" si="6"/>
        <v>140000</v>
      </c>
      <c r="N81" s="13"/>
      <c r="O81" s="13"/>
      <c r="P81" s="13"/>
      <c r="Q81" s="13">
        <v>300000</v>
      </c>
      <c r="R81" s="13">
        <f t="shared" si="5"/>
        <v>9440000</v>
      </c>
      <c r="S81" s="14">
        <v>2731403955</v>
      </c>
      <c r="T81" s="14" t="s">
        <v>338</v>
      </c>
      <c r="U81" s="14" t="s">
        <v>28</v>
      </c>
    </row>
    <row r="82" spans="1:26">
      <c r="A82" s="9">
        <v>81</v>
      </c>
      <c r="B82" s="34" t="s">
        <v>332</v>
      </c>
      <c r="C82" s="9" t="s">
        <v>342</v>
      </c>
      <c r="D82" s="9"/>
      <c r="E82" s="42">
        <v>42537</v>
      </c>
      <c r="F82" s="43" t="s">
        <v>346</v>
      </c>
      <c r="G82" s="43">
        <v>120</v>
      </c>
      <c r="H82" s="9">
        <v>10</v>
      </c>
      <c r="I82" s="11" t="s">
        <v>335</v>
      </c>
      <c r="J82" s="12" t="s">
        <v>344</v>
      </c>
      <c r="K82" s="9" t="s">
        <v>347</v>
      </c>
      <c r="L82" s="13">
        <v>7800000</v>
      </c>
      <c r="M82" s="43">
        <f t="shared" si="6"/>
        <v>120000</v>
      </c>
      <c r="N82" s="13"/>
      <c r="O82" s="13"/>
      <c r="P82" s="13"/>
      <c r="Q82" s="13">
        <v>300000</v>
      </c>
      <c r="R82" s="13">
        <f t="shared" si="5"/>
        <v>8220000</v>
      </c>
      <c r="S82" s="14">
        <v>2731403955</v>
      </c>
      <c r="T82" s="14" t="s">
        <v>338</v>
      </c>
      <c r="U82" s="14" t="s">
        <v>28</v>
      </c>
      <c r="V82" s="15"/>
      <c r="W82" s="15"/>
      <c r="X82" s="15"/>
      <c r="Y82" s="15"/>
      <c r="Z82" s="15"/>
    </row>
    <row r="83" spans="1:26">
      <c r="A83" s="9">
        <v>82</v>
      </c>
      <c r="B83" s="34" t="s">
        <v>332</v>
      </c>
      <c r="C83" s="9" t="s">
        <v>348</v>
      </c>
      <c r="D83" s="9"/>
      <c r="E83" s="42">
        <v>42538</v>
      </c>
      <c r="F83" s="43" t="s">
        <v>349</v>
      </c>
      <c r="G83" s="43">
        <v>110</v>
      </c>
      <c r="H83" s="9">
        <v>10</v>
      </c>
      <c r="I83" s="11" t="s">
        <v>335</v>
      </c>
      <c r="J83" s="11"/>
      <c r="K83" s="9" t="s">
        <v>350</v>
      </c>
      <c r="L83" s="13">
        <v>6600000</v>
      </c>
      <c r="M83" s="43">
        <f t="shared" si="6"/>
        <v>110000</v>
      </c>
      <c r="N83" s="13"/>
      <c r="O83" s="13"/>
      <c r="P83" s="13"/>
      <c r="Q83" s="13">
        <v>300000</v>
      </c>
      <c r="R83" s="13">
        <f t="shared" si="5"/>
        <v>7010000</v>
      </c>
      <c r="S83" s="14">
        <v>2731403955</v>
      </c>
      <c r="T83" s="14" t="s">
        <v>338</v>
      </c>
      <c r="U83" s="14" t="s">
        <v>28</v>
      </c>
    </row>
    <row r="84" spans="1:26">
      <c r="A84" s="9">
        <v>83</v>
      </c>
      <c r="B84" s="34" t="s">
        <v>332</v>
      </c>
      <c r="C84" s="9" t="s">
        <v>348</v>
      </c>
      <c r="D84" s="9"/>
      <c r="E84" s="42">
        <v>42541</v>
      </c>
      <c r="F84" s="43" t="s">
        <v>351</v>
      </c>
      <c r="G84" s="43">
        <v>100</v>
      </c>
      <c r="H84" s="9">
        <v>10</v>
      </c>
      <c r="I84" s="11" t="s">
        <v>335</v>
      </c>
      <c r="J84" s="12" t="s">
        <v>352</v>
      </c>
      <c r="K84" s="9" t="s">
        <v>350</v>
      </c>
      <c r="L84" s="13">
        <v>6600000</v>
      </c>
      <c r="M84" s="43">
        <f t="shared" si="6"/>
        <v>100000</v>
      </c>
      <c r="N84" s="13"/>
      <c r="O84" s="13"/>
      <c r="P84" s="13"/>
      <c r="Q84" s="13">
        <v>300000</v>
      </c>
      <c r="R84" s="13">
        <f t="shared" si="5"/>
        <v>7000000</v>
      </c>
      <c r="S84" s="14">
        <v>2731403955</v>
      </c>
      <c r="T84" s="14" t="s">
        <v>338</v>
      </c>
      <c r="U84" s="14" t="s">
        <v>28</v>
      </c>
      <c r="V84" s="29"/>
      <c r="W84" s="29"/>
      <c r="X84" s="29"/>
      <c r="Y84" s="29"/>
      <c r="Z84" s="29"/>
    </row>
    <row r="85" spans="1:26">
      <c r="A85" s="9">
        <v>84</v>
      </c>
      <c r="B85" s="34" t="s">
        <v>332</v>
      </c>
      <c r="C85" s="9" t="s">
        <v>342</v>
      </c>
      <c r="D85" s="9"/>
      <c r="E85" s="42">
        <v>42542</v>
      </c>
      <c r="F85" s="43" t="s">
        <v>353</v>
      </c>
      <c r="G85" s="43">
        <v>160</v>
      </c>
      <c r="H85" s="9">
        <v>10</v>
      </c>
      <c r="I85" s="11" t="s">
        <v>335</v>
      </c>
      <c r="J85" s="12" t="s">
        <v>352</v>
      </c>
      <c r="K85" s="9" t="s">
        <v>354</v>
      </c>
      <c r="L85" s="13">
        <v>10200000</v>
      </c>
      <c r="M85" s="43">
        <f t="shared" si="6"/>
        <v>160000</v>
      </c>
      <c r="N85" s="13">
        <v>200000</v>
      </c>
      <c r="O85" s="13">
        <v>0</v>
      </c>
      <c r="P85" s="13">
        <v>0</v>
      </c>
      <c r="Q85" s="13">
        <v>300000</v>
      </c>
      <c r="R85" s="13">
        <f t="shared" si="5"/>
        <v>10860000</v>
      </c>
      <c r="S85" s="14">
        <v>2731403955</v>
      </c>
      <c r="T85" s="14" t="s">
        <v>338</v>
      </c>
      <c r="U85" s="14" t="s">
        <v>28</v>
      </c>
    </row>
    <row r="86" spans="1:26">
      <c r="A86" s="9">
        <v>85</v>
      </c>
      <c r="B86" s="9" t="s">
        <v>355</v>
      </c>
      <c r="C86" s="9" t="s">
        <v>356</v>
      </c>
      <c r="D86" s="9"/>
      <c r="E86" s="10">
        <v>42536</v>
      </c>
      <c r="F86" s="9" t="s">
        <v>357</v>
      </c>
      <c r="G86" s="9">
        <v>100</v>
      </c>
      <c r="H86" s="9">
        <v>10</v>
      </c>
      <c r="I86" s="9"/>
      <c r="J86" s="17" t="s">
        <v>358</v>
      </c>
      <c r="K86" s="9" t="s">
        <v>359</v>
      </c>
      <c r="L86" s="13">
        <f>55000*(G86+H86)</f>
        <v>6050000</v>
      </c>
      <c r="M86" s="13">
        <f>G86*2000</f>
        <v>200000</v>
      </c>
      <c r="N86" s="13">
        <v>200000</v>
      </c>
      <c r="O86" s="13"/>
      <c r="P86" s="13">
        <f>1500*(G86+H86)</f>
        <v>165000</v>
      </c>
      <c r="Q86" s="13">
        <v>400000</v>
      </c>
      <c r="R86" s="13">
        <f t="shared" si="5"/>
        <v>7015000</v>
      </c>
      <c r="S86" s="14" t="s">
        <v>120</v>
      </c>
      <c r="T86" s="14" t="s">
        <v>121</v>
      </c>
      <c r="U86" s="14" t="s">
        <v>28</v>
      </c>
    </row>
    <row r="87" spans="1:26">
      <c r="A87" s="9">
        <v>86</v>
      </c>
      <c r="B87" s="9" t="s">
        <v>355</v>
      </c>
      <c r="C87" s="9" t="s">
        <v>356</v>
      </c>
      <c r="D87" s="9"/>
      <c r="E87" s="10">
        <v>42542</v>
      </c>
      <c r="F87" s="9" t="s">
        <v>360</v>
      </c>
      <c r="G87" s="9">
        <v>150</v>
      </c>
      <c r="H87" s="9">
        <v>10</v>
      </c>
      <c r="I87" s="9" t="s">
        <v>95</v>
      </c>
      <c r="J87" s="9" t="s">
        <v>118</v>
      </c>
      <c r="K87" s="9" t="s">
        <v>361</v>
      </c>
      <c r="L87" s="13">
        <f>55000*(G87+H87)</f>
        <v>8800000</v>
      </c>
      <c r="M87" s="13">
        <f>G87*2000</f>
        <v>300000</v>
      </c>
      <c r="N87" s="13"/>
      <c r="O87" s="13"/>
      <c r="P87" s="13">
        <f>1500*(G87+H87)</f>
        <v>240000</v>
      </c>
      <c r="Q87" s="13">
        <v>400000</v>
      </c>
      <c r="R87" s="13">
        <f t="shared" si="5"/>
        <v>9740000</v>
      </c>
      <c r="S87" s="14" t="s">
        <v>120</v>
      </c>
      <c r="T87" s="14" t="s">
        <v>121</v>
      </c>
      <c r="U87" s="14" t="s">
        <v>28</v>
      </c>
    </row>
    <row r="88" spans="1:26">
      <c r="A88" s="9">
        <v>87</v>
      </c>
      <c r="B88" s="9" t="s">
        <v>362</v>
      </c>
      <c r="C88" s="9" t="s">
        <v>363</v>
      </c>
      <c r="D88" s="9" t="s">
        <v>364</v>
      </c>
      <c r="E88" s="44">
        <v>42528</v>
      </c>
      <c r="F88" s="9" t="s">
        <v>365</v>
      </c>
      <c r="G88" s="9">
        <v>82</v>
      </c>
      <c r="H88" s="9">
        <v>16</v>
      </c>
      <c r="I88" s="9" t="s">
        <v>128</v>
      </c>
      <c r="J88" s="9"/>
      <c r="K88" s="9" t="s">
        <v>366</v>
      </c>
      <c r="L88" s="13">
        <v>6740000</v>
      </c>
      <c r="M88" s="28"/>
      <c r="N88" s="13">
        <v>0</v>
      </c>
      <c r="O88" s="13">
        <v>0</v>
      </c>
      <c r="P88" s="13">
        <v>0</v>
      </c>
      <c r="Q88" s="13">
        <v>1250000</v>
      </c>
      <c r="R88" s="13">
        <v>7990000</v>
      </c>
      <c r="S88" s="14" t="s">
        <v>367</v>
      </c>
      <c r="T88" s="14" t="s">
        <v>368</v>
      </c>
      <c r="U88" s="14" t="s">
        <v>28</v>
      </c>
    </row>
    <row r="89" spans="1:26">
      <c r="R89" s="47">
        <f>SUM(R2:R88)</f>
        <v>546222300</v>
      </c>
    </row>
  </sheetData>
  <autoFilter ref="A1:U89">
    <sortState ref="A2:T89">
      <sortCondition ref="I2:I89"/>
    </sortState>
  </autoFilter>
  <pageMargins left="7.874015748031496E-2" right="0" top="0.31496062992125984" bottom="0.31496062992125984" header="0.23622047244094491" footer="0.27559055118110237"/>
  <pageSetup scale="6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BUKBER 2019</vt:lpstr>
      <vt:lpstr>Bukber16</vt:lpstr>
      <vt:lpstr>'BUKBER 2019'!Print_Area</vt:lpstr>
      <vt:lpstr>Bukber16!Print_Area</vt:lpstr>
      <vt:lpstr>'BUKBER 2019'!Print_Titles</vt:lpstr>
      <vt:lpstr>Bukber16!Print_Titles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KOMP5</cp:lastModifiedBy>
  <dcterms:created xsi:type="dcterms:W3CDTF">2017-04-17T06:20:16Z</dcterms:created>
  <dcterms:modified xsi:type="dcterms:W3CDTF">2019-04-26T08:59:53Z</dcterms:modified>
</cp:coreProperties>
</file>