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 activeTab="2"/>
  </bookViews>
  <sheets>
    <sheet name="CV PELITA HATI" sheetId="1" r:id="rId1"/>
    <sheet name="lap.pencapain" sheetId="2" r:id="rId2"/>
    <sheet name="CV JAYA BAROKAH" sheetId="3" r:id="rId3"/>
    <sheet name="lap.pencapaian" sheetId="4" r:id="rId4"/>
  </sheets>
  <calcPr calcId="124519"/>
</workbook>
</file>

<file path=xl/calcChain.xml><?xml version="1.0" encoding="utf-8"?>
<calcChain xmlns="http://schemas.openxmlformats.org/spreadsheetml/2006/main">
  <c r="N13" i="3"/>
  <c r="N7"/>
  <c r="N8"/>
  <c r="N9"/>
  <c r="N10"/>
  <c r="N11"/>
  <c r="N12"/>
  <c r="N6"/>
  <c r="J13"/>
  <c r="J7"/>
  <c r="J8"/>
  <c r="J9"/>
  <c r="J10"/>
  <c r="J11"/>
  <c r="J12"/>
  <c r="J6"/>
  <c r="AI14" i="4"/>
  <c r="AJ14" s="1"/>
  <c r="AI10"/>
  <c r="AJ10" s="1"/>
  <c r="AJ9"/>
  <c r="AI9"/>
  <c r="AI8"/>
  <c r="AI15" s="1"/>
  <c r="AJ15" s="1"/>
  <c r="H13" i="3"/>
  <c r="G13"/>
  <c r="D13"/>
  <c r="E13"/>
  <c r="F13"/>
  <c r="H12"/>
  <c r="I12" s="1"/>
  <c r="G12"/>
  <c r="H11"/>
  <c r="I11" s="1"/>
  <c r="G11"/>
  <c r="H10"/>
  <c r="I10" s="1"/>
  <c r="G10"/>
  <c r="H9"/>
  <c r="I9" s="1"/>
  <c r="G9"/>
  <c r="H8"/>
  <c r="I8" s="1"/>
  <c r="G8"/>
  <c r="I7"/>
  <c r="H7"/>
  <c r="G7"/>
  <c r="H6"/>
  <c r="G6"/>
  <c r="J13" i="1"/>
  <c r="M11"/>
  <c r="H12"/>
  <c r="H11"/>
  <c r="H10"/>
  <c r="H9"/>
  <c r="H8"/>
  <c r="M12"/>
  <c r="M10"/>
  <c r="M9"/>
  <c r="I12"/>
  <c r="I11"/>
  <c r="I9"/>
  <c r="I8"/>
  <c r="H13"/>
  <c r="I13" s="1"/>
  <c r="G12"/>
  <c r="G11"/>
  <c r="G10"/>
  <c r="G9"/>
  <c r="G8"/>
  <c r="E13"/>
  <c r="D13"/>
  <c r="C13"/>
  <c r="F12"/>
  <c r="F11"/>
  <c r="F10"/>
  <c r="F9"/>
  <c r="F8"/>
  <c r="AK10" i="4" l="1"/>
  <c r="AK15" s="1"/>
  <c r="AJ8"/>
  <c r="I6" i="3"/>
  <c r="I13" s="1"/>
  <c r="G13" i="1"/>
  <c r="F13"/>
  <c r="M8"/>
  <c r="I10"/>
  <c r="AI12" i="2"/>
  <c r="AJ12" s="1"/>
  <c r="AI11"/>
  <c r="AJ11" s="1"/>
  <c r="AI10"/>
  <c r="AJ10" s="1"/>
  <c r="AI9"/>
  <c r="AJ9" s="1"/>
  <c r="AI8"/>
  <c r="AJ8" s="1"/>
  <c r="AK10" l="1"/>
  <c r="AK12"/>
  <c r="AI13"/>
  <c r="AJ13" s="1"/>
  <c r="AK13" l="1"/>
  <c r="M13" i="1"/>
  <c r="M15" l="1"/>
</calcChain>
</file>

<file path=xl/sharedStrings.xml><?xml version="1.0" encoding="utf-8"?>
<sst xmlns="http://schemas.openxmlformats.org/spreadsheetml/2006/main" count="137" uniqueCount="52">
  <si>
    <t>Grand Total</t>
  </si>
  <si>
    <t>NAMA SALESMAN</t>
  </si>
  <si>
    <t>AAN</t>
  </si>
  <si>
    <t>FEBRI</t>
  </si>
  <si>
    <t>NO</t>
  </si>
  <si>
    <t xml:space="preserve">VALUE </t>
  </si>
  <si>
    <t>TOTAL PENCAPAIAN</t>
  </si>
  <si>
    <t>% CAPAI</t>
  </si>
  <si>
    <t>TTL INSENTIF</t>
  </si>
  <si>
    <t>INSENTIF/Crt</t>
  </si>
  <si>
    <t>GRAND Total (3 Bln in Crt)</t>
  </si>
  <si>
    <t>cost rasio</t>
  </si>
  <si>
    <t>Form Insentif Salesman GK</t>
  </si>
  <si>
    <t>Nama GK   :  Cv Pelita Hati</t>
  </si>
  <si>
    <t xml:space="preserve"> estimasi INSENTIF</t>
  </si>
  <si>
    <t>AVG 3 BLN in Crt</t>
  </si>
  <si>
    <t>Tabel Monitoring Pencapaian Target</t>
  </si>
  <si>
    <t>tanggal</t>
  </si>
  <si>
    <t>No</t>
  </si>
  <si>
    <t>TOTAL</t>
  </si>
  <si>
    <t>PENCAPAIAN</t>
  </si>
  <si>
    <t>ANGGI</t>
  </si>
  <si>
    <t>SALES</t>
  </si>
  <si>
    <t>TARGET</t>
  </si>
  <si>
    <t>KAMIS</t>
  </si>
  <si>
    <t>JUMAT</t>
  </si>
  <si>
    <t>SABTU</t>
  </si>
  <si>
    <t>MINGGU</t>
  </si>
  <si>
    <t>SENIN</t>
  </si>
  <si>
    <t>SELASA</t>
  </si>
  <si>
    <t>RABU</t>
  </si>
  <si>
    <t>INSENTIF</t>
  </si>
  <si>
    <t>RIZAL</t>
  </si>
  <si>
    <t>Alamat        : Jln. Ahmad Yani No 133 Wiradesa Pekalongan.</t>
  </si>
  <si>
    <t>FARID</t>
  </si>
  <si>
    <t>TARGET Bulan MARET (UP 20 % in Crt)</t>
  </si>
  <si>
    <t>Bulan : JULI 2019</t>
  </si>
  <si>
    <t>Bulan            :  JULI  2019</t>
  </si>
  <si>
    <t>Maret'19</t>
  </si>
  <si>
    <t>Mei'19</t>
  </si>
  <si>
    <t>April'19</t>
  </si>
  <si>
    <t>PROGRAM INSENTIF SALESMAN CV JAYA BAROKAH</t>
  </si>
  <si>
    <t>RATA-RATA</t>
  </si>
  <si>
    <t>ANWAR</t>
  </si>
  <si>
    <t>ANDRI</t>
  </si>
  <si>
    <t>FAHMI</t>
  </si>
  <si>
    <t>INDRA</t>
  </si>
  <si>
    <t>PANJI</t>
  </si>
  <si>
    <t>SLAMET</t>
  </si>
  <si>
    <t>UMAR</t>
  </si>
  <si>
    <t>TARGET JULI  2019 Up 20 %</t>
  </si>
  <si>
    <t>BULAN JULI 2019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</si>
</sst>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4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protection locked="0"/>
    </xf>
  </cellStyleXfs>
  <cellXfs count="156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0" fillId="0" borderId="4" xfId="0" applyNumberFormat="1" applyBorder="1"/>
    <xf numFmtId="42" fontId="0" fillId="0" borderId="4" xfId="3" applyFon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4" fontId="3" fillId="0" borderId="5" xfId="2" applyNumberFormat="1" applyFont="1" applyBorder="1"/>
    <xf numFmtId="0" fontId="0" fillId="0" borderId="11" xfId="0" applyBorder="1" applyAlignment="1">
      <alignment horizontal="center"/>
    </xf>
    <xf numFmtId="0" fontId="0" fillId="0" borderId="12" xfId="0" applyBorder="1"/>
    <xf numFmtId="41" fontId="0" fillId="0" borderId="12" xfId="1" applyFont="1" applyBorder="1"/>
    <xf numFmtId="41" fontId="0" fillId="0" borderId="12" xfId="0" applyNumberFormat="1" applyBorder="1"/>
    <xf numFmtId="0" fontId="0" fillId="0" borderId="13" xfId="0" applyBorder="1" applyAlignment="1">
      <alignment horizontal="center"/>
    </xf>
    <xf numFmtId="41" fontId="0" fillId="0" borderId="14" xfId="0" applyNumberFormat="1" applyBorder="1"/>
    <xf numFmtId="0" fontId="4" fillId="0" borderId="0" xfId="0" applyFont="1"/>
    <xf numFmtId="0" fontId="5" fillId="0" borderId="0" xfId="0" applyFont="1"/>
    <xf numFmtId="0" fontId="7" fillId="3" borderId="0" xfId="5" applyFont="1" applyFill="1" applyAlignment="1" applyProtection="1"/>
    <xf numFmtId="0" fontId="8" fillId="3" borderId="0" xfId="0" applyFont="1" applyFill="1" applyAlignment="1">
      <alignment vertical="center"/>
    </xf>
    <xf numFmtId="0" fontId="6" fillId="3" borderId="0" xfId="5" applyFill="1" applyAlignment="1" applyProtection="1"/>
    <xf numFmtId="0" fontId="0" fillId="3" borderId="0" xfId="0" applyFill="1" applyAlignment="1">
      <alignment vertical="center"/>
    </xf>
    <xf numFmtId="0" fontId="6" fillId="3" borderId="0" xfId="5" applyFill="1" applyAlignment="1" applyProtection="1">
      <alignment horizontal="center"/>
    </xf>
    <xf numFmtId="41" fontId="0" fillId="0" borderId="0" xfId="0" applyNumberFormat="1" applyFill="1" applyBorder="1"/>
    <xf numFmtId="42" fontId="0" fillId="0" borderId="14" xfId="3" applyFont="1" applyBorder="1"/>
    <xf numFmtId="164" fontId="3" fillId="0" borderId="10" xfId="2" applyNumberFormat="1" applyFont="1" applyBorder="1"/>
    <xf numFmtId="41" fontId="0" fillId="3" borderId="4" xfId="1" applyFont="1" applyFill="1" applyBorder="1"/>
    <xf numFmtId="41" fontId="0" fillId="3" borderId="1" xfId="1" applyFont="1" applyFill="1" applyBorder="1"/>
    <xf numFmtId="0" fontId="0" fillId="3" borderId="3" xfId="0" applyFill="1" applyBorder="1"/>
    <xf numFmtId="41" fontId="0" fillId="3" borderId="9" xfId="1" applyFont="1" applyFill="1" applyBorder="1"/>
    <xf numFmtId="0" fontId="0" fillId="3" borderId="2" xfId="0" applyFill="1" applyBorder="1"/>
    <xf numFmtId="0" fontId="0" fillId="3" borderId="15" xfId="0" applyFill="1" applyBorder="1"/>
    <xf numFmtId="41" fontId="0" fillId="3" borderId="16" xfId="1" applyFont="1" applyFill="1" applyBorder="1"/>
    <xf numFmtId="0" fontId="0" fillId="3" borderId="23" xfId="0" applyFill="1" applyBorder="1"/>
    <xf numFmtId="0" fontId="0" fillId="3" borderId="24" xfId="0" applyFill="1" applyBorder="1"/>
    <xf numFmtId="41" fontId="0" fillId="3" borderId="25" xfId="1" applyFont="1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2" fillId="3" borderId="16" xfId="0" applyFont="1" applyFill="1" applyBorder="1"/>
    <xf numFmtId="0" fontId="6" fillId="3" borderId="0" xfId="5" applyFill="1" applyAlignment="1" applyProtection="1">
      <alignment horizontal="left"/>
    </xf>
    <xf numFmtId="0" fontId="9" fillId="3" borderId="0" xfId="5" applyFont="1" applyFill="1" applyAlignment="1" applyProtection="1">
      <alignment horizontal="left"/>
    </xf>
    <xf numFmtId="15" fontId="2" fillId="3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5" fontId="10" fillId="3" borderId="9" xfId="4" applyNumberFormat="1" applyFont="1" applyFill="1" applyBorder="1"/>
    <xf numFmtId="41" fontId="6" fillId="3" borderId="27" xfId="4" applyNumberFormat="1" applyFont="1" applyFill="1" applyBorder="1" applyAlignment="1" applyProtection="1"/>
    <xf numFmtId="41" fontId="6" fillId="3" borderId="17" xfId="4" applyNumberFormat="1" applyFont="1" applyFill="1" applyBorder="1" applyAlignment="1" applyProtection="1"/>
    <xf numFmtId="41" fontId="0" fillId="0" borderId="4" xfId="1" applyFont="1" applyBorder="1"/>
    <xf numFmtId="41" fontId="0" fillId="0" borderId="1" xfId="1" applyFont="1" applyBorder="1"/>
    <xf numFmtId="0" fontId="0" fillId="0" borderId="14" xfId="0" applyBorder="1"/>
    <xf numFmtId="41" fontId="0" fillId="0" borderId="14" xfId="1" applyFont="1" applyBorder="1"/>
    <xf numFmtId="41" fontId="2" fillId="2" borderId="12" xfId="1" applyFont="1" applyFill="1" applyBorder="1"/>
    <xf numFmtId="41" fontId="0" fillId="4" borderId="4" xfId="1" applyFont="1" applyFill="1" applyBorder="1"/>
    <xf numFmtId="41" fontId="0" fillId="4" borderId="1" xfId="1" applyFont="1" applyFill="1" applyBorder="1"/>
    <xf numFmtId="41" fontId="0" fillId="4" borderId="16" xfId="1" applyFont="1" applyFill="1" applyBorder="1"/>
    <xf numFmtId="0" fontId="0" fillId="4" borderId="24" xfId="0" applyFill="1" applyBorder="1"/>
    <xf numFmtId="15" fontId="2" fillId="0" borderId="22" xfId="0" applyNumberFormat="1" applyFont="1" applyFill="1" applyBorder="1" applyAlignment="1">
      <alignment horizontal="left" vertical="center"/>
    </xf>
    <xf numFmtId="41" fontId="0" fillId="0" borderId="4" xfId="1" applyFont="1" applyFill="1" applyBorder="1"/>
    <xf numFmtId="41" fontId="0" fillId="0" borderId="1" xfId="1" applyFont="1" applyFill="1" applyBorder="1"/>
    <xf numFmtId="41" fontId="0" fillId="0" borderId="16" xfId="1" applyFont="1" applyFill="1" applyBorder="1"/>
    <xf numFmtId="0" fontId="0" fillId="0" borderId="24" xfId="0" applyFill="1" applyBorder="1"/>
    <xf numFmtId="165" fontId="10" fillId="0" borderId="9" xfId="4" applyNumberFormat="1" applyFont="1" applyFill="1" applyBorder="1"/>
    <xf numFmtId="41" fontId="7" fillId="0" borderId="27" xfId="4" applyNumberFormat="1" applyFont="1" applyFill="1" applyBorder="1" applyAlignment="1" applyProtection="1"/>
    <xf numFmtId="41" fontId="6" fillId="0" borderId="27" xfId="4" applyNumberFormat="1" applyFont="1" applyFill="1" applyBorder="1" applyAlignment="1" applyProtection="1"/>
    <xf numFmtId="41" fontId="7" fillId="0" borderId="18" xfId="4" applyNumberFormat="1" applyFont="1" applyFill="1" applyBorder="1" applyAlignment="1" applyProtection="1"/>
    <xf numFmtId="165" fontId="10" fillId="0" borderId="25" xfId="4" applyNumberFormat="1" applyFont="1" applyFill="1" applyBorder="1"/>
    <xf numFmtId="41" fontId="2" fillId="0" borderId="28" xfId="0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9" fontId="2" fillId="0" borderId="32" xfId="4" applyFont="1" applyBorder="1" applyAlignment="1">
      <alignment horizontal="center" vertical="center"/>
    </xf>
    <xf numFmtId="43" fontId="2" fillId="0" borderId="33" xfId="2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1" fontId="0" fillId="0" borderId="0" xfId="1" applyFont="1"/>
    <xf numFmtId="41" fontId="0" fillId="2" borderId="9" xfId="1" applyFont="1" applyFill="1" applyBorder="1"/>
    <xf numFmtId="41" fontId="0" fillId="2" borderId="34" xfId="1" applyFont="1" applyFill="1" applyBorder="1"/>
    <xf numFmtId="41" fontId="0" fillId="2" borderId="35" xfId="1" applyFont="1" applyFill="1" applyBorder="1"/>
    <xf numFmtId="9" fontId="0" fillId="0" borderId="36" xfId="4" applyFont="1" applyBorder="1" applyAlignment="1">
      <alignment horizontal="center"/>
    </xf>
    <xf numFmtId="9" fontId="0" fillId="0" borderId="37" xfId="4" applyFont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41" fontId="2" fillId="2" borderId="38" xfId="1" applyFont="1" applyFill="1" applyBorder="1" applyAlignment="1">
      <alignment horizontal="center" vertical="center" wrapText="1"/>
    </xf>
    <xf numFmtId="41" fontId="0" fillId="0" borderId="9" xfId="0" applyNumberFormat="1" applyBorder="1"/>
    <xf numFmtId="41" fontId="0" fillId="0" borderId="34" xfId="0" applyNumberFormat="1" applyBorder="1"/>
    <xf numFmtId="41" fontId="0" fillId="0" borderId="35" xfId="0" applyNumberFormat="1" applyBorder="1"/>
    <xf numFmtId="9" fontId="0" fillId="0" borderId="39" xfId="4" applyFont="1" applyBorder="1" applyAlignment="1">
      <alignment horizontal="center"/>
    </xf>
    <xf numFmtId="42" fontId="0" fillId="0" borderId="40" xfId="3" applyFont="1" applyBorder="1"/>
    <xf numFmtId="164" fontId="3" fillId="0" borderId="41" xfId="2" applyNumberFormat="1" applyFont="1" applyBorder="1"/>
    <xf numFmtId="41" fontId="2" fillId="0" borderId="43" xfId="0" applyNumberFormat="1" applyFont="1" applyBorder="1"/>
    <xf numFmtId="9" fontId="0" fillId="0" borderId="44" xfId="4" applyFont="1" applyBorder="1" applyAlignment="1">
      <alignment horizontal="center"/>
    </xf>
    <xf numFmtId="42" fontId="0" fillId="0" borderId="45" xfId="3" applyFont="1" applyBorder="1"/>
    <xf numFmtId="164" fontId="2" fillId="0" borderId="42" xfId="2" applyNumberFormat="1" applyFont="1" applyBorder="1"/>
    <xf numFmtId="0" fontId="11" fillId="0" borderId="0" xfId="0" applyFont="1"/>
    <xf numFmtId="0" fontId="12" fillId="0" borderId="0" xfId="0" applyFont="1"/>
    <xf numFmtId="41" fontId="13" fillId="2" borderId="5" xfId="1" applyFont="1" applyFill="1" applyBorder="1"/>
    <xf numFmtId="41" fontId="13" fillId="2" borderId="10" xfId="1" applyFont="1" applyFill="1" applyBorder="1"/>
    <xf numFmtId="41" fontId="2" fillId="2" borderId="0" xfId="1" applyFont="1" applyFill="1"/>
    <xf numFmtId="41" fontId="2" fillId="0" borderId="31" xfId="1" applyFont="1" applyBorder="1" applyAlignment="1">
      <alignment vertical="center"/>
    </xf>
    <xf numFmtId="41" fontId="2" fillId="0" borderId="0" xfId="1" applyFont="1" applyBorder="1"/>
    <xf numFmtId="41" fontId="0" fillId="0" borderId="0" xfId="1" applyFont="1" applyBorder="1"/>
    <xf numFmtId="0" fontId="15" fillId="0" borderId="31" xfId="0" applyFont="1" applyBorder="1" applyAlignment="1">
      <alignment horizontal="center" vertical="center"/>
    </xf>
    <xf numFmtId="17" fontId="15" fillId="0" borderId="31" xfId="0" quotePrefix="1" applyNumberFormat="1" applyFont="1" applyBorder="1" applyAlignment="1">
      <alignment horizontal="center" vertical="center"/>
    </xf>
    <xf numFmtId="0" fontId="0" fillId="0" borderId="17" xfId="0" applyBorder="1"/>
    <xf numFmtId="0" fontId="2" fillId="0" borderId="46" xfId="0" applyFont="1" applyBorder="1"/>
    <xf numFmtId="41" fontId="0" fillId="0" borderId="17" xfId="1" applyFont="1" applyBorder="1"/>
    <xf numFmtId="41" fontId="0" fillId="0" borderId="17" xfId="0" applyNumberFormat="1" applyBorder="1"/>
    <xf numFmtId="0" fontId="0" fillId="0" borderId="27" xfId="0" applyBorder="1"/>
    <xf numFmtId="0" fontId="2" fillId="0" borderId="27" xfId="0" applyFont="1" applyBorder="1"/>
    <xf numFmtId="41" fontId="0" fillId="0" borderId="27" xfId="1" applyFont="1" applyBorder="1"/>
    <xf numFmtId="41" fontId="0" fillId="0" borderId="27" xfId="0" applyNumberFormat="1" applyBorder="1"/>
    <xf numFmtId="0" fontId="0" fillId="0" borderId="47" xfId="0" applyBorder="1"/>
    <xf numFmtId="0" fontId="2" fillId="0" borderId="47" xfId="0" applyFont="1" applyBorder="1"/>
    <xf numFmtId="41" fontId="0" fillId="0" borderId="47" xfId="1" applyFont="1" applyBorder="1"/>
    <xf numFmtId="41" fontId="0" fillId="0" borderId="47" xfId="0" applyNumberFormat="1" applyBorder="1"/>
    <xf numFmtId="0" fontId="0" fillId="0" borderId="31" xfId="0" applyBorder="1"/>
    <xf numFmtId="41" fontId="0" fillId="0" borderId="31" xfId="1" applyFont="1" applyBorder="1"/>
    <xf numFmtId="0" fontId="2" fillId="0" borderId="0" xfId="0" applyFont="1" applyBorder="1"/>
    <xf numFmtId="0" fontId="0" fillId="3" borderId="6" xfId="0" applyFill="1" applyBorder="1"/>
    <xf numFmtId="0" fontId="2" fillId="0" borderId="31" xfId="0" applyFont="1" applyBorder="1"/>
    <xf numFmtId="41" fontId="0" fillId="2" borderId="13" xfId="1" applyFont="1" applyFill="1" applyBorder="1"/>
    <xf numFmtId="41" fontId="7" fillId="3" borderId="26" xfId="4" applyNumberFormat="1" applyFont="1" applyFill="1" applyBorder="1" applyAlignment="1" applyProtection="1">
      <alignment horizontal="center" vertical="center"/>
    </xf>
    <xf numFmtId="41" fontId="7" fillId="3" borderId="28" xfId="4" applyNumberFormat="1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41" fontId="13" fillId="2" borderId="48" xfId="0" applyNumberFormat="1" applyFont="1" applyFill="1" applyBorder="1"/>
    <xf numFmtId="41" fontId="13" fillId="2" borderId="38" xfId="0" applyNumberFormat="1" applyFont="1" applyFill="1" applyBorder="1"/>
    <xf numFmtId="0" fontId="15" fillId="2" borderId="38" xfId="0" applyFont="1" applyFill="1" applyBorder="1" applyAlignment="1">
      <alignment horizontal="center" vertical="center" wrapText="1"/>
    </xf>
    <xf numFmtId="41" fontId="0" fillId="0" borderId="49" xfId="0" applyNumberFormat="1" applyBorder="1"/>
    <xf numFmtId="41" fontId="0" fillId="0" borderId="50" xfId="0" applyNumberFormat="1" applyBorder="1"/>
    <xf numFmtId="41" fontId="0" fillId="0" borderId="51" xfId="0" applyNumberFormat="1" applyBorder="1"/>
    <xf numFmtId="41" fontId="0" fillId="0" borderId="52" xfId="0" applyNumberFormat="1" applyBorder="1"/>
    <xf numFmtId="41" fontId="0" fillId="0" borderId="46" xfId="1" applyFont="1" applyBorder="1"/>
    <xf numFmtId="9" fontId="0" fillId="0" borderId="46" xfId="0" applyNumberFormat="1" applyBorder="1" applyAlignment="1">
      <alignment horizontal="center"/>
    </xf>
    <xf numFmtId="9" fontId="0" fillId="0" borderId="27" xfId="0" applyNumberFormat="1" applyBorder="1" applyAlignment="1">
      <alignment horizontal="center"/>
    </xf>
    <xf numFmtId="41" fontId="0" fillId="0" borderId="53" xfId="0" applyNumberFormat="1" applyBorder="1" applyAlignment="1">
      <alignment horizontal="center"/>
    </xf>
    <xf numFmtId="41" fontId="0" fillId="0" borderId="54" xfId="0" applyNumberForma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7" xfId="0" applyBorder="1" applyAlignment="1">
      <alignment horizontal="center"/>
    </xf>
    <xf numFmtId="9" fontId="0" fillId="0" borderId="47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41" fontId="0" fillId="0" borderId="55" xfId="0" applyNumberFormat="1" applyBorder="1" applyAlignment="1">
      <alignment horizontal="center"/>
    </xf>
    <xf numFmtId="41" fontId="2" fillId="0" borderId="31" xfId="1" applyFont="1" applyBorder="1"/>
    <xf numFmtId="0" fontId="0" fillId="0" borderId="31" xfId="0" applyBorder="1" applyAlignment="1">
      <alignment horizontal="center"/>
    </xf>
    <xf numFmtId="41" fontId="2" fillId="0" borderId="33" xfId="1" applyFont="1" applyBorder="1" applyAlignment="1">
      <alignment horizontal="center"/>
    </xf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zoomScale="90" zoomScaleNormal="90" workbookViewId="0">
      <selection activeCell="M8" sqref="M8"/>
    </sheetView>
  </sheetViews>
  <sheetFormatPr defaultRowHeight="15"/>
  <cols>
    <col min="1" max="1" width="3.85546875" style="7" bestFit="1" customWidth="1"/>
    <col min="2" max="2" width="17.42578125" customWidth="1"/>
    <col min="3" max="3" width="9.28515625" customWidth="1"/>
    <col min="4" max="4" width="8.7109375" customWidth="1"/>
    <col min="5" max="5" width="8.140625" customWidth="1"/>
    <col min="6" max="6" width="12.7109375" customWidth="1"/>
    <col min="7" max="7" width="10.85546875" customWidth="1"/>
    <col min="8" max="8" width="20.28515625" style="79" customWidth="1"/>
    <col min="9" max="9" width="16.140625" customWidth="1"/>
    <col min="10" max="10" width="19.140625" style="79" customWidth="1"/>
    <col min="11" max="11" width="8.85546875" customWidth="1"/>
    <col min="12" max="12" width="12.42578125" bestFit="1" customWidth="1"/>
    <col min="13" max="13" width="17.28515625" bestFit="1" customWidth="1"/>
  </cols>
  <sheetData>
    <row r="2" spans="1:14" ht="18">
      <c r="B2" s="25" t="s">
        <v>12</v>
      </c>
      <c r="C2" s="26"/>
    </row>
    <row r="3" spans="1:14" ht="18">
      <c r="B3" s="25" t="s">
        <v>13</v>
      </c>
      <c r="C3" s="26"/>
    </row>
    <row r="4" spans="1:14" ht="18">
      <c r="B4" s="25" t="s">
        <v>33</v>
      </c>
      <c r="C4" s="26"/>
    </row>
    <row r="5" spans="1:14" ht="18.75">
      <c r="B5" s="98" t="s">
        <v>37</v>
      </c>
      <c r="C5" s="97"/>
    </row>
    <row r="6" spans="1:14" ht="15.75" thickBot="1">
      <c r="J6" s="101" t="s">
        <v>14</v>
      </c>
      <c r="K6" s="17"/>
      <c r="L6" s="17"/>
      <c r="M6" s="17"/>
    </row>
    <row r="7" spans="1:14" ht="29.25" customHeight="1" thickBot="1">
      <c r="A7" s="3" t="s">
        <v>4</v>
      </c>
      <c r="B7" s="4" t="s">
        <v>1</v>
      </c>
      <c r="C7" s="4" t="s">
        <v>38</v>
      </c>
      <c r="D7" s="4" t="s">
        <v>40</v>
      </c>
      <c r="E7" s="4" t="s">
        <v>39</v>
      </c>
      <c r="F7" s="14" t="s">
        <v>10</v>
      </c>
      <c r="G7" s="85" t="s">
        <v>15</v>
      </c>
      <c r="H7" s="86" t="s">
        <v>35</v>
      </c>
      <c r="I7" s="75" t="s">
        <v>5</v>
      </c>
      <c r="J7" s="102" t="s">
        <v>6</v>
      </c>
      <c r="K7" s="76" t="s">
        <v>7</v>
      </c>
      <c r="L7" s="78" t="s">
        <v>9</v>
      </c>
      <c r="M7" s="77" t="s">
        <v>8</v>
      </c>
    </row>
    <row r="8" spans="1:14" ht="20.25" customHeight="1">
      <c r="A8" s="8">
        <v>1</v>
      </c>
      <c r="B8" s="2" t="s">
        <v>2</v>
      </c>
      <c r="C8" s="55">
        <v>2033.8333333333335</v>
      </c>
      <c r="D8" s="55">
        <v>2968.2777777777778</v>
      </c>
      <c r="E8" s="55">
        <v>3157</v>
      </c>
      <c r="F8" s="55">
        <f>SUM(C8:E8)</f>
        <v>8159.1111111111113</v>
      </c>
      <c r="G8" s="5">
        <f t="shared" ref="G8:G13" si="0">AVERAGE(C8:E8)</f>
        <v>2719.7037037037039</v>
      </c>
      <c r="H8" s="99">
        <f>G8+(G8*20%)</f>
        <v>3263.6444444444446</v>
      </c>
      <c r="I8" s="87">
        <f>H8*79200</f>
        <v>258480640</v>
      </c>
      <c r="J8" s="99">
        <v>3263.6444444444446</v>
      </c>
      <c r="K8" s="90">
        <v>1</v>
      </c>
      <c r="L8" s="91">
        <v>500</v>
      </c>
      <c r="M8" s="92">
        <f>J8*L8</f>
        <v>1631822.2222222222</v>
      </c>
    </row>
    <row r="9" spans="1:14" ht="20.25" customHeight="1">
      <c r="A9" s="9">
        <v>2</v>
      </c>
      <c r="B9" s="1" t="s">
        <v>21</v>
      </c>
      <c r="C9" s="56">
        <v>1269</v>
      </c>
      <c r="D9" s="56">
        <v>1991</v>
      </c>
      <c r="E9" s="56">
        <v>2266</v>
      </c>
      <c r="F9" s="55">
        <f>SUM(C9:E9)</f>
        <v>5526</v>
      </c>
      <c r="G9" s="5">
        <f t="shared" si="0"/>
        <v>1842</v>
      </c>
      <c r="H9" s="99">
        <f t="shared" ref="H9:H12" si="1">G9+(G9*20%)</f>
        <v>2210.4</v>
      </c>
      <c r="I9" s="88">
        <f>H9*79200</f>
        <v>175063680</v>
      </c>
      <c r="J9" s="99">
        <v>2210.4</v>
      </c>
      <c r="K9" s="83">
        <v>1</v>
      </c>
      <c r="L9" s="6">
        <v>500</v>
      </c>
      <c r="M9" s="18">
        <f>J9*L9</f>
        <v>1105200</v>
      </c>
    </row>
    <row r="10" spans="1:14" ht="20.25" customHeight="1">
      <c r="A10" s="9">
        <v>3</v>
      </c>
      <c r="B10" s="1" t="s">
        <v>32</v>
      </c>
      <c r="C10" s="56">
        <v>2242.333333333333</v>
      </c>
      <c r="D10" s="56">
        <v>3299</v>
      </c>
      <c r="E10" s="56">
        <v>3358</v>
      </c>
      <c r="F10" s="55">
        <f>SUM(C10:E10)</f>
        <v>8899.3333333333321</v>
      </c>
      <c r="G10" s="5">
        <f t="shared" si="0"/>
        <v>2966.4444444444439</v>
      </c>
      <c r="H10" s="99">
        <f t="shared" si="1"/>
        <v>3559.7333333333327</v>
      </c>
      <c r="I10" s="88">
        <f t="shared" ref="I10" si="2">H10*79200</f>
        <v>281930879.99999994</v>
      </c>
      <c r="J10" s="99">
        <v>3559.7333333333327</v>
      </c>
      <c r="K10" s="83">
        <v>1</v>
      </c>
      <c r="L10" s="6">
        <v>500</v>
      </c>
      <c r="M10" s="18">
        <f>J10*L10</f>
        <v>1779866.6666666663</v>
      </c>
    </row>
    <row r="11" spans="1:14" ht="20.25" customHeight="1">
      <c r="A11" s="9">
        <v>4</v>
      </c>
      <c r="B11" s="1" t="s">
        <v>34</v>
      </c>
      <c r="C11" s="56">
        <v>2910</v>
      </c>
      <c r="D11" s="56">
        <v>3646</v>
      </c>
      <c r="E11" s="56">
        <v>3636</v>
      </c>
      <c r="F11" s="55">
        <f>SUM(C11:E11)</f>
        <v>10192</v>
      </c>
      <c r="G11" s="5">
        <f t="shared" si="0"/>
        <v>3397.3333333333335</v>
      </c>
      <c r="H11" s="99">
        <f t="shared" si="1"/>
        <v>4076.8</v>
      </c>
      <c r="I11" s="88">
        <f>H11*79200</f>
        <v>322882560</v>
      </c>
      <c r="J11" s="99">
        <v>4076.8</v>
      </c>
      <c r="K11" s="83">
        <v>1</v>
      </c>
      <c r="L11" s="6">
        <v>500</v>
      </c>
      <c r="M11" s="18">
        <f>J11*L11</f>
        <v>2038400</v>
      </c>
    </row>
    <row r="12" spans="1:14" ht="20.25" customHeight="1" thickBot="1">
      <c r="A12" s="23">
        <v>5</v>
      </c>
      <c r="B12" s="57" t="s">
        <v>3</v>
      </c>
      <c r="C12" s="58">
        <v>1688</v>
      </c>
      <c r="D12" s="58">
        <v>2436</v>
      </c>
      <c r="E12" s="58">
        <v>2808</v>
      </c>
      <c r="F12" s="58">
        <f>SUM(C12:E12)</f>
        <v>6932</v>
      </c>
      <c r="G12" s="24">
        <f t="shared" si="0"/>
        <v>2310.6666666666665</v>
      </c>
      <c r="H12" s="100">
        <f t="shared" si="1"/>
        <v>2772.7999999999997</v>
      </c>
      <c r="I12" s="89">
        <f>H12*79200</f>
        <v>219605759.99999997</v>
      </c>
      <c r="J12" s="100">
        <v>2772.7999999999997</v>
      </c>
      <c r="K12" s="84">
        <v>1</v>
      </c>
      <c r="L12" s="33">
        <v>500</v>
      </c>
      <c r="M12" s="34">
        <f>J12*L12</f>
        <v>1386399.9999999998</v>
      </c>
    </row>
    <row r="13" spans="1:14" ht="20.25" customHeight="1" thickTop="1" thickBot="1">
      <c r="A13" s="19"/>
      <c r="B13" s="20" t="s">
        <v>0</v>
      </c>
      <c r="C13" s="21">
        <f>SUM(C8:C12)</f>
        <v>10143.166666666666</v>
      </c>
      <c r="D13" s="21">
        <f>SUM(D8:D12)</f>
        <v>14340.277777777777</v>
      </c>
      <c r="E13" s="21">
        <f>SUM(E8:E12)</f>
        <v>15225</v>
      </c>
      <c r="F13" s="21">
        <f>SUM(F8:F12)</f>
        <v>39708.444444444445</v>
      </c>
      <c r="G13" s="22">
        <f t="shared" si="0"/>
        <v>13236.148148148148</v>
      </c>
      <c r="H13" s="59">
        <f>SUM(H8:H12)</f>
        <v>15883.377777777776</v>
      </c>
      <c r="I13" s="93">
        <f>H13*79200</f>
        <v>1257963519.9999998</v>
      </c>
      <c r="J13" s="59">
        <f>SUM(J8:J12)</f>
        <v>15883.377777777776</v>
      </c>
      <c r="K13" s="94"/>
      <c r="L13" s="95"/>
      <c r="M13" s="96">
        <f>SUM(M8:M12)</f>
        <v>7941688.8888888881</v>
      </c>
    </row>
    <row r="14" spans="1:14" ht="15.75" thickTop="1">
      <c r="J14" s="103"/>
      <c r="K14" s="10"/>
      <c r="L14" s="11"/>
      <c r="M14" s="12"/>
      <c r="N14" s="13"/>
    </row>
    <row r="15" spans="1:14">
      <c r="J15" s="104"/>
      <c r="K15" s="10"/>
      <c r="L15" s="15" t="s">
        <v>11</v>
      </c>
      <c r="M15" s="16">
        <f>M13/I13</f>
        <v>6.3131313131313139E-3</v>
      </c>
      <c r="N15" s="13"/>
    </row>
    <row r="16" spans="1:14">
      <c r="J16" s="103"/>
      <c r="K16" s="10"/>
      <c r="L16" s="13"/>
      <c r="M16" s="12"/>
      <c r="N16" s="13"/>
    </row>
    <row r="17" spans="10:14">
      <c r="J17" s="104"/>
      <c r="K17" s="13"/>
      <c r="L17" s="13"/>
      <c r="M17" s="13"/>
      <c r="N17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K20"/>
  <sheetViews>
    <sheetView topLeftCell="S1" zoomScale="90" zoomScaleNormal="90" workbookViewId="0">
      <selection sqref="A1:AK13"/>
    </sheetView>
  </sheetViews>
  <sheetFormatPr defaultRowHeight="15"/>
  <cols>
    <col min="1" max="1" width="3.28515625" customWidth="1"/>
    <col min="2" max="2" width="16.140625" customWidth="1"/>
    <col min="3" max="3" width="8.85546875" customWidth="1"/>
    <col min="4" max="4" width="10.5703125" style="51" bestFit="1" customWidth="1"/>
    <col min="5" max="24" width="10" bestFit="1" customWidth="1"/>
    <col min="25" max="34" width="10.5703125" bestFit="1" customWidth="1"/>
    <col min="35" max="35" width="6.7109375" bestFit="1" customWidth="1"/>
    <col min="36" max="36" width="14" bestFit="1" customWidth="1"/>
    <col min="37" max="37" width="10.42578125" bestFit="1" customWidth="1"/>
  </cols>
  <sheetData>
    <row r="3" spans="1:37" ht="21">
      <c r="A3" s="27" t="s">
        <v>16</v>
      </c>
      <c r="B3" s="28"/>
      <c r="C3" s="29"/>
      <c r="D3" s="48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30"/>
      <c r="AF3" s="30"/>
      <c r="AG3" s="30"/>
      <c r="AH3" s="30"/>
      <c r="AI3" s="29"/>
      <c r="AJ3" s="29"/>
      <c r="AK3" s="30"/>
    </row>
    <row r="4" spans="1:37">
      <c r="A4" s="29"/>
      <c r="B4" s="29"/>
      <c r="C4" s="31"/>
      <c r="D4" s="48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30"/>
    </row>
    <row r="5" spans="1:37" ht="15.75" thickBot="1">
      <c r="A5" s="29"/>
      <c r="B5" s="27" t="s">
        <v>36</v>
      </c>
      <c r="C5" s="31"/>
      <c r="D5" s="49" t="s">
        <v>17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30"/>
    </row>
    <row r="6" spans="1:37" ht="15.75" thickBot="1">
      <c r="A6" s="127" t="s">
        <v>18</v>
      </c>
      <c r="B6" s="129" t="s">
        <v>22</v>
      </c>
      <c r="C6" s="129" t="s">
        <v>23</v>
      </c>
      <c r="D6" s="50">
        <v>43647</v>
      </c>
      <c r="E6" s="50">
        <v>43648</v>
      </c>
      <c r="F6" s="50">
        <v>43649</v>
      </c>
      <c r="G6" s="50">
        <v>43650</v>
      </c>
      <c r="H6" s="50">
        <v>43651</v>
      </c>
      <c r="I6" s="50">
        <v>43652</v>
      </c>
      <c r="J6" s="50">
        <v>43653</v>
      </c>
      <c r="K6" s="50">
        <v>43654</v>
      </c>
      <c r="L6" s="50">
        <v>43655</v>
      </c>
      <c r="M6" s="50">
        <v>43656</v>
      </c>
      <c r="N6" s="50">
        <v>43657</v>
      </c>
      <c r="O6" s="50">
        <v>43658</v>
      </c>
      <c r="P6" s="50">
        <v>43659</v>
      </c>
      <c r="Q6" s="50">
        <v>43660</v>
      </c>
      <c r="R6" s="50">
        <v>43661</v>
      </c>
      <c r="S6" s="50">
        <v>43662</v>
      </c>
      <c r="T6" s="50">
        <v>43663</v>
      </c>
      <c r="U6" s="50">
        <v>43664</v>
      </c>
      <c r="V6" s="50">
        <v>43665</v>
      </c>
      <c r="W6" s="50">
        <v>43666</v>
      </c>
      <c r="X6" s="50">
        <v>43667</v>
      </c>
      <c r="Y6" s="50">
        <v>43668</v>
      </c>
      <c r="Z6" s="50">
        <v>43669</v>
      </c>
      <c r="AA6" s="50">
        <v>43670</v>
      </c>
      <c r="AB6" s="50">
        <v>43671</v>
      </c>
      <c r="AC6" s="50">
        <v>43672</v>
      </c>
      <c r="AD6" s="50">
        <v>43673</v>
      </c>
      <c r="AE6" s="50">
        <v>43674</v>
      </c>
      <c r="AF6" s="50">
        <v>43675</v>
      </c>
      <c r="AG6" s="50">
        <v>43676</v>
      </c>
      <c r="AH6" s="50">
        <v>43677</v>
      </c>
      <c r="AI6" s="131" t="s">
        <v>19</v>
      </c>
      <c r="AJ6" s="133" t="s">
        <v>20</v>
      </c>
      <c r="AK6" s="125" t="s">
        <v>31</v>
      </c>
    </row>
    <row r="7" spans="1:37" ht="15.75" thickBot="1">
      <c r="A7" s="128"/>
      <c r="B7" s="130"/>
      <c r="C7" s="130"/>
      <c r="D7" s="64" t="s">
        <v>28</v>
      </c>
      <c r="E7" s="64" t="s">
        <v>29</v>
      </c>
      <c r="F7" s="64" t="s">
        <v>30</v>
      </c>
      <c r="G7" s="64" t="s">
        <v>24</v>
      </c>
      <c r="H7" s="64" t="s">
        <v>25</v>
      </c>
      <c r="I7" s="64" t="s">
        <v>26</v>
      </c>
      <c r="J7" s="64" t="s">
        <v>27</v>
      </c>
      <c r="K7" s="64" t="s">
        <v>28</v>
      </c>
      <c r="L7" s="64" t="s">
        <v>29</v>
      </c>
      <c r="M7" s="64" t="s">
        <v>30</v>
      </c>
      <c r="N7" s="64" t="s">
        <v>24</v>
      </c>
      <c r="O7" s="64" t="s">
        <v>25</v>
      </c>
      <c r="P7" s="64" t="s">
        <v>26</v>
      </c>
      <c r="Q7" s="64" t="s">
        <v>27</v>
      </c>
      <c r="R7" s="64" t="s">
        <v>28</v>
      </c>
      <c r="S7" s="64" t="s">
        <v>29</v>
      </c>
      <c r="T7" s="64" t="s">
        <v>30</v>
      </c>
      <c r="U7" s="64" t="s">
        <v>24</v>
      </c>
      <c r="V7" s="64" t="s">
        <v>25</v>
      </c>
      <c r="W7" s="64" t="s">
        <v>26</v>
      </c>
      <c r="X7" s="64" t="s">
        <v>27</v>
      </c>
      <c r="Y7" s="64" t="s">
        <v>28</v>
      </c>
      <c r="Z7" s="64" t="s">
        <v>29</v>
      </c>
      <c r="AA7" s="64" t="s">
        <v>30</v>
      </c>
      <c r="AB7" s="64" t="s">
        <v>24</v>
      </c>
      <c r="AC7" s="64" t="s">
        <v>25</v>
      </c>
      <c r="AD7" s="64" t="s">
        <v>26</v>
      </c>
      <c r="AE7" s="64" t="s">
        <v>27</v>
      </c>
      <c r="AF7" s="64" t="s">
        <v>28</v>
      </c>
      <c r="AG7" s="64" t="s">
        <v>29</v>
      </c>
      <c r="AH7" s="64" t="s">
        <v>30</v>
      </c>
      <c r="AI7" s="132"/>
      <c r="AJ7" s="134"/>
      <c r="AK7" s="126"/>
    </row>
    <row r="8" spans="1:37" ht="15.75">
      <c r="A8" s="37">
        <v>1</v>
      </c>
      <c r="B8" s="45" t="s">
        <v>2</v>
      </c>
      <c r="C8" s="80">
        <v>3263.6444444444446</v>
      </c>
      <c r="D8" s="65"/>
      <c r="E8" s="65"/>
      <c r="F8" s="65"/>
      <c r="G8" s="35"/>
      <c r="H8" s="35"/>
      <c r="I8" s="65"/>
      <c r="J8" s="60"/>
      <c r="K8" s="35"/>
      <c r="L8" s="65"/>
      <c r="M8" s="65"/>
      <c r="N8" s="35"/>
      <c r="O8" s="35"/>
      <c r="P8" s="65"/>
      <c r="Q8" s="60"/>
      <c r="R8" s="65"/>
      <c r="S8" s="65"/>
      <c r="T8" s="65"/>
      <c r="U8" s="35"/>
      <c r="V8" s="35"/>
      <c r="W8" s="65"/>
      <c r="X8" s="60"/>
      <c r="Y8" s="35"/>
      <c r="Z8" s="65"/>
      <c r="AA8" s="65"/>
      <c r="AB8" s="65"/>
      <c r="AC8" s="35"/>
      <c r="AD8" s="65"/>
      <c r="AE8" s="60"/>
      <c r="AF8" s="65"/>
      <c r="AG8" s="65"/>
      <c r="AH8" s="65"/>
      <c r="AI8" s="38">
        <f>SUM(D8:AG8)</f>
        <v>0</v>
      </c>
      <c r="AJ8" s="52">
        <f t="shared" ref="AJ8:AJ13" si="0">AI8/C8</f>
        <v>0</v>
      </c>
      <c r="AK8" s="54">
        <v>0</v>
      </c>
    </row>
    <row r="9" spans="1:37" ht="15.75">
      <c r="A9" s="39">
        <v>2</v>
      </c>
      <c r="B9" s="46" t="s">
        <v>21</v>
      </c>
      <c r="C9" s="81">
        <v>2210.4</v>
      </c>
      <c r="D9" s="66"/>
      <c r="E9" s="66"/>
      <c r="F9" s="66"/>
      <c r="G9" s="36"/>
      <c r="H9" s="36"/>
      <c r="I9" s="66"/>
      <c r="J9" s="61"/>
      <c r="K9" s="36"/>
      <c r="L9" s="66"/>
      <c r="M9" s="66"/>
      <c r="N9" s="36"/>
      <c r="O9" s="36"/>
      <c r="P9" s="66"/>
      <c r="Q9" s="61"/>
      <c r="R9" s="66"/>
      <c r="S9" s="66"/>
      <c r="T9" s="66"/>
      <c r="U9" s="36"/>
      <c r="V9" s="36"/>
      <c r="W9" s="66"/>
      <c r="X9" s="61"/>
      <c r="Y9" s="36"/>
      <c r="Z9" s="66"/>
      <c r="AA9" s="66"/>
      <c r="AB9" s="66"/>
      <c r="AC9" s="36"/>
      <c r="AD9" s="66"/>
      <c r="AE9" s="61"/>
      <c r="AF9" s="66"/>
      <c r="AG9" s="66"/>
      <c r="AH9" s="66"/>
      <c r="AI9" s="38">
        <f>SUM(D9:AG9)</f>
        <v>0</v>
      </c>
      <c r="AJ9" s="52">
        <f t="shared" si="0"/>
        <v>0</v>
      </c>
      <c r="AK9" s="53">
        <v>0</v>
      </c>
    </row>
    <row r="10" spans="1:37" ht="15.75">
      <c r="A10" s="39">
        <v>3</v>
      </c>
      <c r="B10" s="46" t="s">
        <v>32</v>
      </c>
      <c r="C10" s="81">
        <v>3559.7333333333327</v>
      </c>
      <c r="D10" s="66"/>
      <c r="E10" s="66"/>
      <c r="F10" s="66"/>
      <c r="G10" s="36"/>
      <c r="H10" s="36"/>
      <c r="I10" s="66"/>
      <c r="J10" s="61"/>
      <c r="K10" s="36"/>
      <c r="L10" s="66"/>
      <c r="M10" s="66"/>
      <c r="N10" s="36"/>
      <c r="O10" s="36"/>
      <c r="P10" s="66"/>
      <c r="Q10" s="61"/>
      <c r="R10" s="66"/>
      <c r="S10" s="66"/>
      <c r="T10" s="66"/>
      <c r="U10" s="36"/>
      <c r="V10" s="36"/>
      <c r="W10" s="66"/>
      <c r="X10" s="61"/>
      <c r="Y10" s="36"/>
      <c r="Z10" s="66"/>
      <c r="AA10" s="66"/>
      <c r="AB10" s="66"/>
      <c r="AC10" s="36"/>
      <c r="AD10" s="66"/>
      <c r="AE10" s="61"/>
      <c r="AF10" s="66"/>
      <c r="AG10" s="66"/>
      <c r="AH10" s="66"/>
      <c r="AI10" s="38">
        <f>SUM(D10:AG10)</f>
        <v>0</v>
      </c>
      <c r="AJ10" s="69">
        <f t="shared" si="0"/>
        <v>0</v>
      </c>
      <c r="AK10" s="70">
        <f>AI10*500</f>
        <v>0</v>
      </c>
    </row>
    <row r="11" spans="1:37" ht="15.75">
      <c r="A11" s="39">
        <v>4</v>
      </c>
      <c r="B11" s="46" t="s">
        <v>34</v>
      </c>
      <c r="C11" s="81">
        <v>4076.8</v>
      </c>
      <c r="D11" s="66"/>
      <c r="E11" s="66"/>
      <c r="F11" s="66"/>
      <c r="G11" s="36"/>
      <c r="H11" s="36"/>
      <c r="I11" s="66"/>
      <c r="J11" s="61"/>
      <c r="K11" s="36"/>
      <c r="L11" s="66"/>
      <c r="M11" s="66"/>
      <c r="N11" s="36"/>
      <c r="O11" s="36"/>
      <c r="P11" s="66"/>
      <c r="Q11" s="61"/>
      <c r="R11" s="66"/>
      <c r="S11" s="66"/>
      <c r="T11" s="66"/>
      <c r="U11" s="36"/>
      <c r="V11" s="36"/>
      <c r="W11" s="66"/>
      <c r="X11" s="61"/>
      <c r="Y11" s="36"/>
      <c r="Z11" s="66"/>
      <c r="AA11" s="66"/>
      <c r="AB11" s="66"/>
      <c r="AC11" s="36"/>
      <c r="AD11" s="66"/>
      <c r="AE11" s="61"/>
      <c r="AF11" s="66"/>
      <c r="AG11" s="66"/>
      <c r="AH11" s="66"/>
      <c r="AI11" s="38">
        <f>SUM(D11:AG11)</f>
        <v>0</v>
      </c>
      <c r="AJ11" s="69">
        <f t="shared" si="0"/>
        <v>0</v>
      </c>
      <c r="AK11" s="71">
        <v>0</v>
      </c>
    </row>
    <row r="12" spans="1:37" ht="16.5" thickBot="1">
      <c r="A12" s="40">
        <v>5</v>
      </c>
      <c r="B12" s="47" t="s">
        <v>3</v>
      </c>
      <c r="C12" s="82">
        <v>2772.7999999999997</v>
      </c>
      <c r="D12" s="67"/>
      <c r="E12" s="67"/>
      <c r="F12" s="67"/>
      <c r="G12" s="41"/>
      <c r="H12" s="41"/>
      <c r="I12" s="67"/>
      <c r="J12" s="62"/>
      <c r="K12" s="41"/>
      <c r="L12" s="67"/>
      <c r="M12" s="67"/>
      <c r="N12" s="41"/>
      <c r="O12" s="41"/>
      <c r="P12" s="67"/>
      <c r="Q12" s="62"/>
      <c r="R12" s="67"/>
      <c r="S12" s="67"/>
      <c r="T12" s="67"/>
      <c r="U12" s="41"/>
      <c r="V12" s="41"/>
      <c r="W12" s="67"/>
      <c r="X12" s="62"/>
      <c r="Y12" s="41"/>
      <c r="Z12" s="67"/>
      <c r="AA12" s="67"/>
      <c r="AB12" s="67"/>
      <c r="AC12" s="41"/>
      <c r="AD12" s="67"/>
      <c r="AE12" s="62"/>
      <c r="AF12" s="67"/>
      <c r="AG12" s="67"/>
      <c r="AH12" s="67"/>
      <c r="AI12" s="38">
        <f>SUM(D12:AG12)</f>
        <v>0</v>
      </c>
      <c r="AJ12" s="69">
        <f t="shared" si="0"/>
        <v>0</v>
      </c>
      <c r="AK12" s="72">
        <f>AI12*500</f>
        <v>0</v>
      </c>
    </row>
    <row r="13" spans="1:37" ht="17.25" thickTop="1" thickBot="1">
      <c r="A13" s="42"/>
      <c r="B13" s="43"/>
      <c r="C13" s="59">
        <v>15883.377777777776</v>
      </c>
      <c r="D13" s="68"/>
      <c r="E13" s="68"/>
      <c r="F13" s="68"/>
      <c r="G13" s="43"/>
      <c r="H13" s="43"/>
      <c r="I13" s="68"/>
      <c r="J13" s="63"/>
      <c r="K13" s="43"/>
      <c r="L13" s="68"/>
      <c r="M13" s="68"/>
      <c r="N13" s="43"/>
      <c r="O13" s="43"/>
      <c r="P13" s="68"/>
      <c r="Q13" s="63"/>
      <c r="R13" s="68"/>
      <c r="S13" s="68"/>
      <c r="T13" s="68"/>
      <c r="U13" s="43"/>
      <c r="V13" s="43"/>
      <c r="W13" s="68"/>
      <c r="X13" s="63"/>
      <c r="Y13" s="43"/>
      <c r="Z13" s="68"/>
      <c r="AA13" s="68"/>
      <c r="AB13" s="68"/>
      <c r="AC13" s="43"/>
      <c r="AD13" s="68"/>
      <c r="AE13" s="63"/>
      <c r="AF13" s="68"/>
      <c r="AG13" s="68"/>
      <c r="AH13" s="68"/>
      <c r="AI13" s="44">
        <f>SUM(AI8:AI12)</f>
        <v>0</v>
      </c>
      <c r="AJ13" s="73">
        <f t="shared" si="0"/>
        <v>0</v>
      </c>
      <c r="AK13" s="74">
        <f>SUM(AK10:AK12)</f>
        <v>0</v>
      </c>
    </row>
    <row r="15" spans="1:37">
      <c r="C15" s="32"/>
    </row>
    <row r="16" spans="1:37">
      <c r="C16" s="32"/>
    </row>
    <row r="17" spans="3:3">
      <c r="C17" s="32"/>
    </row>
    <row r="18" spans="3:3">
      <c r="C18" s="32"/>
    </row>
    <row r="19" spans="3:3">
      <c r="C19" s="32"/>
    </row>
    <row r="20" spans="3:3">
      <c r="C20" s="13"/>
    </row>
  </sheetData>
  <mergeCells count="6">
    <mergeCell ref="AK6:AK7"/>
    <mergeCell ref="A6:A7"/>
    <mergeCell ref="B6:B7"/>
    <mergeCell ref="C6:C7"/>
    <mergeCell ref="AI6:AI7"/>
    <mergeCell ref="AJ6:AJ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N13"/>
  <sheetViews>
    <sheetView tabSelected="1" workbookViewId="0">
      <selection activeCell="H20" sqref="H20"/>
    </sheetView>
  </sheetViews>
  <sheetFormatPr defaultRowHeight="15"/>
  <cols>
    <col min="1" max="1" width="2.85546875" customWidth="1"/>
    <col min="2" max="2" width="4.42578125" bestFit="1" customWidth="1"/>
    <col min="3" max="3" width="19.85546875" bestFit="1" customWidth="1"/>
    <col min="4" max="5" width="8.85546875" bestFit="1" customWidth="1"/>
    <col min="6" max="6" width="8.42578125" bestFit="1" customWidth="1"/>
    <col min="7" max="7" width="14.140625" bestFit="1" customWidth="1"/>
    <col min="8" max="8" width="13.85546875" bestFit="1" customWidth="1"/>
    <col min="9" max="9" width="16.42578125" customWidth="1"/>
    <col min="10" max="10" width="14.85546875" customWidth="1"/>
    <col min="11" max="11" width="20.28515625" style="79" customWidth="1"/>
    <col min="12" max="12" width="9.140625" style="7" customWidth="1"/>
    <col min="13" max="14" width="12.85546875" style="7" customWidth="1"/>
  </cols>
  <sheetData>
    <row r="2" spans="2:14" ht="18">
      <c r="B2" s="135" t="s">
        <v>41</v>
      </c>
      <c r="C2" s="135"/>
      <c r="D2" s="135"/>
      <c r="E2" s="135"/>
      <c r="F2" s="135"/>
      <c r="G2" s="135"/>
      <c r="H2" s="135"/>
      <c r="I2" s="135"/>
    </row>
    <row r="3" spans="2:14" ht="18">
      <c r="B3" s="135" t="s">
        <v>51</v>
      </c>
      <c r="C3" s="135"/>
      <c r="D3" s="135"/>
      <c r="E3" s="135"/>
      <c r="F3" s="135"/>
      <c r="G3" s="135"/>
      <c r="H3" s="135"/>
      <c r="I3" s="135"/>
    </row>
    <row r="4" spans="2:14" ht="15.75" thickBot="1"/>
    <row r="5" spans="2:14" ht="32.25" thickBot="1">
      <c r="B5" s="105" t="s">
        <v>4</v>
      </c>
      <c r="C5" s="105" t="s">
        <v>1</v>
      </c>
      <c r="D5" s="106">
        <v>43525</v>
      </c>
      <c r="E5" s="106">
        <v>43556</v>
      </c>
      <c r="F5" s="106">
        <v>43586</v>
      </c>
      <c r="G5" s="105" t="s">
        <v>0</v>
      </c>
      <c r="H5" s="105" t="s">
        <v>42</v>
      </c>
      <c r="I5" s="138" t="s">
        <v>50</v>
      </c>
      <c r="J5" s="75" t="s">
        <v>5</v>
      </c>
      <c r="K5" s="102" t="s">
        <v>6</v>
      </c>
      <c r="L5" s="76" t="s">
        <v>7</v>
      </c>
      <c r="M5" s="78" t="s">
        <v>9</v>
      </c>
      <c r="N5" s="77" t="s">
        <v>8</v>
      </c>
    </row>
    <row r="6" spans="2:14">
      <c r="B6" s="107">
        <v>1</v>
      </c>
      <c r="C6" s="108" t="s">
        <v>43</v>
      </c>
      <c r="D6" s="109">
        <v>191</v>
      </c>
      <c r="E6" s="109">
        <v>206</v>
      </c>
      <c r="F6" s="109">
        <v>190</v>
      </c>
      <c r="G6" s="109">
        <f t="shared" ref="G6:G12" si="0">SUM(D6:F6)</f>
        <v>587</v>
      </c>
      <c r="H6" s="110">
        <f t="shared" ref="H6:H12" si="1">AVERAGE(D6:F6)</f>
        <v>195.66666666666666</v>
      </c>
      <c r="I6" s="136">
        <f>H6+(H6*20%)</f>
        <v>234.79999999999998</v>
      </c>
      <c r="J6" s="139">
        <f>I6*79200</f>
        <v>18596160</v>
      </c>
      <c r="K6" s="143">
        <v>234.79999999999998</v>
      </c>
      <c r="L6" s="144">
        <v>1</v>
      </c>
      <c r="M6" s="148">
        <v>500</v>
      </c>
      <c r="N6" s="146">
        <f>M6*K6</f>
        <v>117399.99999999999</v>
      </c>
    </row>
    <row r="7" spans="2:14">
      <c r="B7" s="111">
        <v>2</v>
      </c>
      <c r="C7" s="112" t="s">
        <v>44</v>
      </c>
      <c r="D7" s="113">
        <v>157</v>
      </c>
      <c r="E7" s="109">
        <v>180</v>
      </c>
      <c r="F7" s="109">
        <v>156</v>
      </c>
      <c r="G7" s="109">
        <f t="shared" si="0"/>
        <v>493</v>
      </c>
      <c r="H7" s="114">
        <f t="shared" si="1"/>
        <v>164.33333333333334</v>
      </c>
      <c r="I7" s="136">
        <f>H7+(H7*20%)</f>
        <v>197.20000000000002</v>
      </c>
      <c r="J7" s="140">
        <f t="shared" ref="J7:J12" si="2">I7*79200</f>
        <v>15618240.000000002</v>
      </c>
      <c r="K7" s="113">
        <v>197.20000000000002</v>
      </c>
      <c r="L7" s="145">
        <v>1</v>
      </c>
      <c r="M7" s="149">
        <v>500</v>
      </c>
      <c r="N7" s="147">
        <f t="shared" ref="N7:N12" si="3">M7*K7</f>
        <v>98600.000000000015</v>
      </c>
    </row>
    <row r="8" spans="2:14">
      <c r="B8" s="111">
        <v>3</v>
      </c>
      <c r="C8" s="112" t="s">
        <v>45</v>
      </c>
      <c r="D8" s="113">
        <v>191</v>
      </c>
      <c r="E8" s="109">
        <v>220</v>
      </c>
      <c r="F8" s="109">
        <v>411</v>
      </c>
      <c r="G8" s="109">
        <f t="shared" si="0"/>
        <v>822</v>
      </c>
      <c r="H8" s="114">
        <f t="shared" si="1"/>
        <v>274</v>
      </c>
      <c r="I8" s="136">
        <f t="shared" ref="I8:K12" si="4">H8+(H8*20%)</f>
        <v>328.8</v>
      </c>
      <c r="J8" s="140">
        <f t="shared" si="2"/>
        <v>26040960</v>
      </c>
      <c r="K8" s="113">
        <v>328.8</v>
      </c>
      <c r="L8" s="145">
        <v>1</v>
      </c>
      <c r="M8" s="149">
        <v>500</v>
      </c>
      <c r="N8" s="147">
        <f t="shared" si="3"/>
        <v>164400</v>
      </c>
    </row>
    <row r="9" spans="2:14">
      <c r="B9" s="111">
        <v>4</v>
      </c>
      <c r="C9" s="112" t="s">
        <v>46</v>
      </c>
      <c r="D9" s="113">
        <v>219</v>
      </c>
      <c r="E9" s="109">
        <v>245</v>
      </c>
      <c r="F9" s="109">
        <v>215</v>
      </c>
      <c r="G9" s="109">
        <f t="shared" si="0"/>
        <v>679</v>
      </c>
      <c r="H9" s="114">
        <f t="shared" si="1"/>
        <v>226.33333333333334</v>
      </c>
      <c r="I9" s="136">
        <f t="shared" si="4"/>
        <v>271.60000000000002</v>
      </c>
      <c r="J9" s="140">
        <f t="shared" si="2"/>
        <v>21510720</v>
      </c>
      <c r="K9" s="113">
        <v>271.60000000000002</v>
      </c>
      <c r="L9" s="145">
        <v>1</v>
      </c>
      <c r="M9" s="149">
        <v>500</v>
      </c>
      <c r="N9" s="147">
        <f t="shared" si="3"/>
        <v>135800</v>
      </c>
    </row>
    <row r="10" spans="2:14">
      <c r="B10" s="111">
        <v>5</v>
      </c>
      <c r="C10" s="112" t="s">
        <v>47</v>
      </c>
      <c r="D10" s="113">
        <v>555</v>
      </c>
      <c r="E10" s="113">
        <v>585</v>
      </c>
      <c r="F10" s="113">
        <v>819</v>
      </c>
      <c r="G10" s="113">
        <f t="shared" si="0"/>
        <v>1959</v>
      </c>
      <c r="H10" s="114">
        <f t="shared" si="1"/>
        <v>653</v>
      </c>
      <c r="I10" s="136">
        <f t="shared" si="4"/>
        <v>783.6</v>
      </c>
      <c r="J10" s="140">
        <f t="shared" si="2"/>
        <v>62061120</v>
      </c>
      <c r="K10" s="113">
        <v>783.6</v>
      </c>
      <c r="L10" s="145">
        <v>1</v>
      </c>
      <c r="M10" s="149">
        <v>500</v>
      </c>
      <c r="N10" s="147">
        <f t="shared" si="3"/>
        <v>391800</v>
      </c>
    </row>
    <row r="11" spans="2:14">
      <c r="B11" s="111">
        <v>6</v>
      </c>
      <c r="C11" s="112" t="s">
        <v>48</v>
      </c>
      <c r="D11" s="113">
        <v>476</v>
      </c>
      <c r="E11" s="113">
        <v>515</v>
      </c>
      <c r="F11" s="113">
        <v>580</v>
      </c>
      <c r="G11" s="113">
        <f t="shared" si="0"/>
        <v>1571</v>
      </c>
      <c r="H11" s="114">
        <f t="shared" si="1"/>
        <v>523.66666666666663</v>
      </c>
      <c r="I11" s="136">
        <f t="shared" si="4"/>
        <v>628.4</v>
      </c>
      <c r="J11" s="140">
        <f t="shared" si="2"/>
        <v>49769280</v>
      </c>
      <c r="K11" s="113">
        <v>628.4</v>
      </c>
      <c r="L11" s="145">
        <v>1</v>
      </c>
      <c r="M11" s="149">
        <v>500</v>
      </c>
      <c r="N11" s="147">
        <f t="shared" si="3"/>
        <v>314200</v>
      </c>
    </row>
    <row r="12" spans="2:14" ht="15.75" thickBot="1">
      <c r="B12" s="115">
        <v>7</v>
      </c>
      <c r="C12" s="116" t="s">
        <v>49</v>
      </c>
      <c r="D12" s="117">
        <v>134</v>
      </c>
      <c r="E12" s="117">
        <v>210</v>
      </c>
      <c r="F12" s="117">
        <v>384</v>
      </c>
      <c r="G12" s="117">
        <f t="shared" si="0"/>
        <v>728</v>
      </c>
      <c r="H12" s="118">
        <f t="shared" si="1"/>
        <v>242.66666666666666</v>
      </c>
      <c r="I12" s="136">
        <f t="shared" si="4"/>
        <v>291.2</v>
      </c>
      <c r="J12" s="141">
        <f t="shared" si="2"/>
        <v>23063040</v>
      </c>
      <c r="K12" s="117">
        <v>291.2</v>
      </c>
      <c r="L12" s="150">
        <v>1</v>
      </c>
      <c r="M12" s="151">
        <v>500</v>
      </c>
      <c r="N12" s="152">
        <f t="shared" si="3"/>
        <v>145600</v>
      </c>
    </row>
    <row r="13" spans="2:14" ht="15.75" thickBot="1">
      <c r="B13" s="119"/>
      <c r="C13" s="154" t="s">
        <v>0</v>
      </c>
      <c r="D13" s="120">
        <f t="shared" ref="D13:K13" si="5">SUM(D6:D12)</f>
        <v>1923</v>
      </c>
      <c r="E13" s="120">
        <f t="shared" si="5"/>
        <v>2161</v>
      </c>
      <c r="F13" s="120">
        <f t="shared" si="5"/>
        <v>2755</v>
      </c>
      <c r="G13" s="120">
        <f t="shared" si="5"/>
        <v>6839</v>
      </c>
      <c r="H13" s="120">
        <f t="shared" si="5"/>
        <v>2279.6666666666665</v>
      </c>
      <c r="I13" s="137">
        <f t="shared" si="5"/>
        <v>2735.6</v>
      </c>
      <c r="J13" s="142">
        <f>SUM(J6:J12)</f>
        <v>216659520</v>
      </c>
      <c r="K13" s="153">
        <v>2735.6</v>
      </c>
      <c r="L13" s="154"/>
      <c r="M13" s="154"/>
      <c r="N13" s="155">
        <f>SUM(N6:N12)</f>
        <v>1367800</v>
      </c>
    </row>
  </sheetData>
  <mergeCells count="2">
    <mergeCell ref="B2:I2"/>
    <mergeCell ref="B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16"/>
  <sheetViews>
    <sheetView workbookViewId="0">
      <selection activeCell="F4" sqref="F4"/>
    </sheetView>
  </sheetViews>
  <sheetFormatPr defaultRowHeight="15"/>
  <sheetData>
    <row r="1" spans="1:37">
      <c r="D1" s="51"/>
    </row>
    <row r="2" spans="1:37">
      <c r="D2" s="51"/>
    </row>
    <row r="3" spans="1:37" ht="21">
      <c r="A3" s="27" t="s">
        <v>16</v>
      </c>
      <c r="B3" s="28"/>
      <c r="C3" s="29"/>
      <c r="D3" s="48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30"/>
      <c r="AF3" s="30"/>
      <c r="AG3" s="30"/>
      <c r="AH3" s="30"/>
      <c r="AI3" s="29"/>
      <c r="AJ3" s="29"/>
      <c r="AK3" s="30"/>
    </row>
    <row r="4" spans="1:37">
      <c r="A4" s="29"/>
      <c r="B4" s="29"/>
      <c r="C4" s="31"/>
      <c r="D4" s="48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30"/>
    </row>
    <row r="5" spans="1:37" ht="15.75" thickBot="1">
      <c r="A5" s="29"/>
      <c r="B5" s="27" t="s">
        <v>36</v>
      </c>
      <c r="C5" s="31"/>
      <c r="D5" s="49" t="s">
        <v>17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30"/>
    </row>
    <row r="6" spans="1:37" ht="15.75" thickBot="1">
      <c r="A6" s="127" t="s">
        <v>18</v>
      </c>
      <c r="B6" s="129" t="s">
        <v>22</v>
      </c>
      <c r="C6" s="129" t="s">
        <v>23</v>
      </c>
      <c r="D6" s="50">
        <v>43647</v>
      </c>
      <c r="E6" s="50">
        <v>43648</v>
      </c>
      <c r="F6" s="50">
        <v>43649</v>
      </c>
      <c r="G6" s="50">
        <v>43650</v>
      </c>
      <c r="H6" s="50">
        <v>43651</v>
      </c>
      <c r="I6" s="50">
        <v>43652</v>
      </c>
      <c r="J6" s="50">
        <v>43653</v>
      </c>
      <c r="K6" s="50">
        <v>43654</v>
      </c>
      <c r="L6" s="50">
        <v>43655</v>
      </c>
      <c r="M6" s="50">
        <v>43656</v>
      </c>
      <c r="N6" s="50">
        <v>43657</v>
      </c>
      <c r="O6" s="50">
        <v>43658</v>
      </c>
      <c r="P6" s="50">
        <v>43659</v>
      </c>
      <c r="Q6" s="50">
        <v>43660</v>
      </c>
      <c r="R6" s="50">
        <v>43661</v>
      </c>
      <c r="S6" s="50">
        <v>43662</v>
      </c>
      <c r="T6" s="50">
        <v>43663</v>
      </c>
      <c r="U6" s="50">
        <v>43664</v>
      </c>
      <c r="V6" s="50">
        <v>43665</v>
      </c>
      <c r="W6" s="50">
        <v>43666</v>
      </c>
      <c r="X6" s="50">
        <v>43667</v>
      </c>
      <c r="Y6" s="50">
        <v>43668</v>
      </c>
      <c r="Z6" s="50">
        <v>43669</v>
      </c>
      <c r="AA6" s="50">
        <v>43670</v>
      </c>
      <c r="AB6" s="50">
        <v>43671</v>
      </c>
      <c r="AC6" s="50">
        <v>43672</v>
      </c>
      <c r="AD6" s="50">
        <v>43673</v>
      </c>
      <c r="AE6" s="50">
        <v>43674</v>
      </c>
      <c r="AF6" s="50">
        <v>43675</v>
      </c>
      <c r="AG6" s="50">
        <v>43676</v>
      </c>
      <c r="AH6" s="50">
        <v>43677</v>
      </c>
      <c r="AI6" s="131" t="s">
        <v>19</v>
      </c>
      <c r="AJ6" s="133" t="s">
        <v>20</v>
      </c>
      <c r="AK6" s="125" t="s">
        <v>31</v>
      </c>
    </row>
    <row r="7" spans="1:37" ht="15.75" thickBot="1">
      <c r="A7" s="128"/>
      <c r="B7" s="130"/>
      <c r="C7" s="130"/>
      <c r="D7" s="64" t="s">
        <v>28</v>
      </c>
      <c r="E7" s="64" t="s">
        <v>29</v>
      </c>
      <c r="F7" s="64" t="s">
        <v>30</v>
      </c>
      <c r="G7" s="64" t="s">
        <v>24</v>
      </c>
      <c r="H7" s="64" t="s">
        <v>25</v>
      </c>
      <c r="I7" s="64" t="s">
        <v>26</v>
      </c>
      <c r="J7" s="64" t="s">
        <v>27</v>
      </c>
      <c r="K7" s="64" t="s">
        <v>28</v>
      </c>
      <c r="L7" s="64" t="s">
        <v>29</v>
      </c>
      <c r="M7" s="64" t="s">
        <v>30</v>
      </c>
      <c r="N7" s="64" t="s">
        <v>24</v>
      </c>
      <c r="O7" s="64" t="s">
        <v>25</v>
      </c>
      <c r="P7" s="64" t="s">
        <v>26</v>
      </c>
      <c r="Q7" s="64" t="s">
        <v>27</v>
      </c>
      <c r="R7" s="64" t="s">
        <v>28</v>
      </c>
      <c r="S7" s="64" t="s">
        <v>29</v>
      </c>
      <c r="T7" s="64" t="s">
        <v>30</v>
      </c>
      <c r="U7" s="64" t="s">
        <v>24</v>
      </c>
      <c r="V7" s="64" t="s">
        <v>25</v>
      </c>
      <c r="W7" s="64" t="s">
        <v>26</v>
      </c>
      <c r="X7" s="64" t="s">
        <v>27</v>
      </c>
      <c r="Y7" s="64" t="s">
        <v>28</v>
      </c>
      <c r="Z7" s="64" t="s">
        <v>29</v>
      </c>
      <c r="AA7" s="64" t="s">
        <v>30</v>
      </c>
      <c r="AB7" s="64" t="s">
        <v>24</v>
      </c>
      <c r="AC7" s="64" t="s">
        <v>25</v>
      </c>
      <c r="AD7" s="64" t="s">
        <v>26</v>
      </c>
      <c r="AE7" s="64" t="s">
        <v>27</v>
      </c>
      <c r="AF7" s="64" t="s">
        <v>28</v>
      </c>
      <c r="AG7" s="64" t="s">
        <v>29</v>
      </c>
      <c r="AH7" s="64" t="s">
        <v>30</v>
      </c>
      <c r="AI7" s="132"/>
      <c r="AJ7" s="134"/>
      <c r="AK7" s="126"/>
    </row>
    <row r="8" spans="1:37" ht="15.75">
      <c r="A8" s="37">
        <v>1</v>
      </c>
      <c r="B8" s="108" t="s">
        <v>43</v>
      </c>
      <c r="C8" s="80">
        <v>234.79999999999998</v>
      </c>
      <c r="D8" s="65"/>
      <c r="E8" s="65"/>
      <c r="F8" s="65"/>
      <c r="G8" s="35"/>
      <c r="H8" s="35"/>
      <c r="I8" s="65"/>
      <c r="J8" s="60"/>
      <c r="K8" s="35"/>
      <c r="L8" s="65"/>
      <c r="M8" s="65"/>
      <c r="N8" s="35"/>
      <c r="O8" s="35"/>
      <c r="P8" s="65"/>
      <c r="Q8" s="60"/>
      <c r="R8" s="65"/>
      <c r="S8" s="65"/>
      <c r="T8" s="65"/>
      <c r="U8" s="35"/>
      <c r="V8" s="35"/>
      <c r="W8" s="65"/>
      <c r="X8" s="60"/>
      <c r="Y8" s="35"/>
      <c r="Z8" s="65"/>
      <c r="AA8" s="65"/>
      <c r="AB8" s="65"/>
      <c r="AC8" s="35"/>
      <c r="AD8" s="65"/>
      <c r="AE8" s="60"/>
      <c r="AF8" s="65"/>
      <c r="AG8" s="65"/>
      <c r="AH8" s="65"/>
      <c r="AI8" s="38">
        <f>SUM(D8:AG8)</f>
        <v>0</v>
      </c>
      <c r="AJ8" s="52">
        <f t="shared" ref="AJ8:AJ15" si="0">AI8/C8</f>
        <v>0</v>
      </c>
      <c r="AK8" s="54">
        <v>0</v>
      </c>
    </row>
    <row r="9" spans="1:37" ht="15.75">
      <c r="A9" s="39">
        <v>2</v>
      </c>
      <c r="B9" s="112" t="s">
        <v>44</v>
      </c>
      <c r="C9" s="81">
        <v>197.20000000000002</v>
      </c>
      <c r="D9" s="66"/>
      <c r="E9" s="66"/>
      <c r="F9" s="66"/>
      <c r="G9" s="36"/>
      <c r="H9" s="36"/>
      <c r="I9" s="66"/>
      <c r="J9" s="61"/>
      <c r="K9" s="36"/>
      <c r="L9" s="66"/>
      <c r="M9" s="66"/>
      <c r="N9" s="36"/>
      <c r="O9" s="36"/>
      <c r="P9" s="66"/>
      <c r="Q9" s="61"/>
      <c r="R9" s="66"/>
      <c r="S9" s="66"/>
      <c r="T9" s="66"/>
      <c r="U9" s="36"/>
      <c r="V9" s="36"/>
      <c r="W9" s="66"/>
      <c r="X9" s="61"/>
      <c r="Y9" s="36"/>
      <c r="Z9" s="66"/>
      <c r="AA9" s="66"/>
      <c r="AB9" s="66"/>
      <c r="AC9" s="36"/>
      <c r="AD9" s="66"/>
      <c r="AE9" s="61"/>
      <c r="AF9" s="66"/>
      <c r="AG9" s="66"/>
      <c r="AH9" s="66"/>
      <c r="AI9" s="38">
        <f>SUM(D9:AG9)</f>
        <v>0</v>
      </c>
      <c r="AJ9" s="52">
        <f t="shared" si="0"/>
        <v>0</v>
      </c>
      <c r="AK9" s="53">
        <v>0</v>
      </c>
    </row>
    <row r="10" spans="1:37" ht="15.75">
      <c r="A10" s="39">
        <v>3</v>
      </c>
      <c r="B10" s="112" t="s">
        <v>45</v>
      </c>
      <c r="C10" s="81">
        <v>328.8</v>
      </c>
      <c r="D10" s="66"/>
      <c r="E10" s="66"/>
      <c r="F10" s="66"/>
      <c r="G10" s="36"/>
      <c r="H10" s="36"/>
      <c r="I10" s="66"/>
      <c r="J10" s="61"/>
      <c r="K10" s="36"/>
      <c r="L10" s="66"/>
      <c r="M10" s="66"/>
      <c r="N10" s="36"/>
      <c r="O10" s="36"/>
      <c r="P10" s="66"/>
      <c r="Q10" s="61"/>
      <c r="R10" s="66"/>
      <c r="S10" s="66"/>
      <c r="T10" s="66"/>
      <c r="U10" s="36"/>
      <c r="V10" s="36"/>
      <c r="W10" s="66"/>
      <c r="X10" s="61"/>
      <c r="Y10" s="36"/>
      <c r="Z10" s="66"/>
      <c r="AA10" s="66"/>
      <c r="AB10" s="66"/>
      <c r="AC10" s="36"/>
      <c r="AD10" s="66"/>
      <c r="AE10" s="61"/>
      <c r="AF10" s="66"/>
      <c r="AG10" s="66"/>
      <c r="AH10" s="66"/>
      <c r="AI10" s="38">
        <f>SUM(D10:AG10)</f>
        <v>0</v>
      </c>
      <c r="AJ10" s="69">
        <f t="shared" si="0"/>
        <v>0</v>
      </c>
      <c r="AK10" s="70">
        <f>AI10*500</f>
        <v>0</v>
      </c>
    </row>
    <row r="11" spans="1:37" ht="15.75">
      <c r="A11" s="39">
        <v>4</v>
      </c>
      <c r="B11" s="112" t="s">
        <v>47</v>
      </c>
      <c r="C11" s="81">
        <v>271.60000000000002</v>
      </c>
      <c r="D11" s="66"/>
      <c r="E11" s="66"/>
      <c r="F11" s="66"/>
      <c r="G11" s="36"/>
      <c r="H11" s="36"/>
      <c r="I11" s="66"/>
      <c r="J11" s="61"/>
      <c r="K11" s="36"/>
      <c r="L11" s="66"/>
      <c r="M11" s="66"/>
      <c r="N11" s="36"/>
      <c r="O11" s="36"/>
      <c r="P11" s="66"/>
      <c r="Q11" s="61"/>
      <c r="R11" s="66"/>
      <c r="S11" s="66"/>
      <c r="T11" s="66"/>
      <c r="U11" s="36"/>
      <c r="V11" s="36"/>
      <c r="W11" s="66"/>
      <c r="X11" s="61"/>
      <c r="Y11" s="36"/>
      <c r="Z11" s="66"/>
      <c r="AA11" s="66"/>
      <c r="AB11" s="66"/>
      <c r="AC11" s="36"/>
      <c r="AD11" s="66"/>
      <c r="AE11" s="61"/>
      <c r="AF11" s="66"/>
      <c r="AG11" s="66"/>
      <c r="AH11" s="66"/>
      <c r="AI11" s="38"/>
      <c r="AJ11" s="69"/>
      <c r="AK11" s="70"/>
    </row>
    <row r="12" spans="1:37" ht="15.75">
      <c r="A12" s="39">
        <v>5</v>
      </c>
      <c r="B12" s="112" t="s">
        <v>48</v>
      </c>
      <c r="C12" s="81">
        <v>783.6</v>
      </c>
      <c r="D12" s="66"/>
      <c r="E12" s="66"/>
      <c r="F12" s="66"/>
      <c r="G12" s="36"/>
      <c r="H12" s="36"/>
      <c r="I12" s="66"/>
      <c r="J12" s="61"/>
      <c r="K12" s="36"/>
      <c r="L12" s="66"/>
      <c r="M12" s="66"/>
      <c r="N12" s="36"/>
      <c r="O12" s="36"/>
      <c r="P12" s="66"/>
      <c r="Q12" s="61"/>
      <c r="R12" s="66"/>
      <c r="S12" s="66"/>
      <c r="T12" s="66"/>
      <c r="U12" s="36"/>
      <c r="V12" s="36"/>
      <c r="W12" s="66"/>
      <c r="X12" s="61"/>
      <c r="Y12" s="36"/>
      <c r="Z12" s="66"/>
      <c r="AA12" s="66"/>
      <c r="AB12" s="66"/>
      <c r="AC12" s="36"/>
      <c r="AD12" s="66"/>
      <c r="AE12" s="61"/>
      <c r="AF12" s="66"/>
      <c r="AG12" s="66"/>
      <c r="AH12" s="66"/>
      <c r="AI12" s="38"/>
      <c r="AJ12" s="69"/>
      <c r="AK12" s="70"/>
    </row>
    <row r="13" spans="1:37" ht="15.75">
      <c r="A13" s="39">
        <v>6</v>
      </c>
      <c r="B13" s="116" t="s">
        <v>49</v>
      </c>
      <c r="C13" s="81">
        <v>628.4</v>
      </c>
      <c r="D13" s="66"/>
      <c r="E13" s="66"/>
      <c r="F13" s="66"/>
      <c r="G13" s="36"/>
      <c r="H13" s="36"/>
      <c r="I13" s="66"/>
      <c r="J13" s="61"/>
      <c r="K13" s="36"/>
      <c r="L13" s="66"/>
      <c r="M13" s="66"/>
      <c r="N13" s="36"/>
      <c r="O13" s="36"/>
      <c r="P13" s="66"/>
      <c r="Q13" s="61"/>
      <c r="R13" s="66"/>
      <c r="S13" s="66"/>
      <c r="T13" s="66"/>
      <c r="U13" s="36"/>
      <c r="V13" s="36"/>
      <c r="W13" s="66"/>
      <c r="X13" s="61"/>
      <c r="Y13" s="36"/>
      <c r="Z13" s="66"/>
      <c r="AA13" s="66"/>
      <c r="AB13" s="66"/>
      <c r="AC13" s="36"/>
      <c r="AD13" s="66"/>
      <c r="AE13" s="61"/>
      <c r="AF13" s="66"/>
      <c r="AG13" s="66"/>
      <c r="AH13" s="66"/>
      <c r="AI13" s="38"/>
      <c r="AJ13" s="69"/>
      <c r="AK13" s="70"/>
    </row>
    <row r="14" spans="1:37" ht="16.5" thickBot="1">
      <c r="A14" s="40">
        <v>7</v>
      </c>
      <c r="B14" s="116" t="s">
        <v>49</v>
      </c>
      <c r="C14" s="124">
        <v>291.2</v>
      </c>
      <c r="D14" s="66"/>
      <c r="E14" s="66"/>
      <c r="F14" s="66"/>
      <c r="G14" s="36"/>
      <c r="H14" s="36"/>
      <c r="I14" s="66"/>
      <c r="J14" s="61"/>
      <c r="K14" s="36"/>
      <c r="L14" s="66"/>
      <c r="M14" s="66"/>
      <c r="N14" s="36"/>
      <c r="O14" s="36"/>
      <c r="P14" s="66"/>
      <c r="Q14" s="61"/>
      <c r="R14" s="66"/>
      <c r="S14" s="66"/>
      <c r="T14" s="66"/>
      <c r="U14" s="36"/>
      <c r="V14" s="36"/>
      <c r="W14" s="66"/>
      <c r="X14" s="61"/>
      <c r="Y14" s="36"/>
      <c r="Z14" s="66"/>
      <c r="AA14" s="66"/>
      <c r="AB14" s="66"/>
      <c r="AC14" s="36"/>
      <c r="AD14" s="66"/>
      <c r="AE14" s="61"/>
      <c r="AF14" s="66"/>
      <c r="AG14" s="66"/>
      <c r="AH14" s="66"/>
      <c r="AI14" s="38">
        <f>SUM(D14:AG14)</f>
        <v>0</v>
      </c>
      <c r="AJ14" s="69">
        <f t="shared" si="0"/>
        <v>0</v>
      </c>
      <c r="AK14" s="71">
        <v>0</v>
      </c>
    </row>
    <row r="15" spans="1:37" ht="17.25" thickTop="1" thickBot="1">
      <c r="A15" s="122"/>
      <c r="B15" s="123"/>
      <c r="C15" s="59">
        <v>2735.6</v>
      </c>
      <c r="D15" s="68"/>
      <c r="E15" s="68"/>
      <c r="F15" s="68"/>
      <c r="G15" s="43"/>
      <c r="H15" s="43"/>
      <c r="I15" s="68"/>
      <c r="J15" s="63"/>
      <c r="K15" s="43"/>
      <c r="L15" s="68"/>
      <c r="M15" s="68"/>
      <c r="N15" s="43"/>
      <c r="O15" s="43"/>
      <c r="P15" s="68"/>
      <c r="Q15" s="63"/>
      <c r="R15" s="68"/>
      <c r="S15" s="68"/>
      <c r="T15" s="68"/>
      <c r="U15" s="43"/>
      <c r="V15" s="43"/>
      <c r="W15" s="68"/>
      <c r="X15" s="63"/>
      <c r="Y15" s="43"/>
      <c r="Z15" s="68"/>
      <c r="AA15" s="68"/>
      <c r="AB15" s="68"/>
      <c r="AC15" s="43"/>
      <c r="AD15" s="68"/>
      <c r="AE15" s="63"/>
      <c r="AF15" s="68"/>
      <c r="AG15" s="68"/>
      <c r="AH15" s="68"/>
      <c r="AI15" s="44">
        <f>SUM(AI8:AI14)</f>
        <v>0</v>
      </c>
      <c r="AJ15" s="73">
        <f t="shared" si="0"/>
        <v>0</v>
      </c>
      <c r="AK15" s="74">
        <f>SUM(AK10:AK14)</f>
        <v>0</v>
      </c>
    </row>
    <row r="16" spans="1:37">
      <c r="B16" s="121"/>
    </row>
  </sheetData>
  <mergeCells count="6">
    <mergeCell ref="AK6:AK7"/>
    <mergeCell ref="A6:A7"/>
    <mergeCell ref="B6:B7"/>
    <mergeCell ref="C6:C7"/>
    <mergeCell ref="AI6:AI7"/>
    <mergeCell ref="AJ6:A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CV PELITA HATI</vt:lpstr>
      <vt:lpstr>lap.pencapain</vt:lpstr>
      <vt:lpstr>CV JAYA BAROKAH</vt:lpstr>
      <vt:lpstr>lap.pencapaian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2019-07-01T02:00:06Z</dcterms:modified>
</cp:coreProperties>
</file>