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/>
  <bookViews>
    <workbookView xWindow="0" yWindow="360" windowWidth="15600" windowHeight="7395" firstSheet="2" activeTab="2"/>
  </bookViews>
  <sheets>
    <sheet name="OC Salesman &amp; TDH" sheetId="63" state="hidden" r:id="rId1"/>
    <sheet name="Sheet2" sheetId="66" state="hidden" r:id="rId2"/>
    <sheet name="Sheet4" sheetId="69" r:id="rId3"/>
  </sheets>
  <definedNames>
    <definedName name="_xlnm.Print_Area" localSheetId="0">'OC Salesman &amp; TDH'!$A$4:$W$82</definedName>
  </definedNames>
  <calcPr calcId="125725"/>
</workbook>
</file>

<file path=xl/calcChain.xml><?xml version="1.0" encoding="utf-8"?>
<calcChain xmlns="http://schemas.openxmlformats.org/spreadsheetml/2006/main">
  <c r="AD31" i="63"/>
  <c r="AD30"/>
  <c r="AH31"/>
  <c r="AH30"/>
  <c r="AI31"/>
  <c r="AI30"/>
  <c r="U57"/>
  <c r="U56"/>
  <c r="O30"/>
  <c r="O42"/>
  <c r="D18"/>
  <c r="F18"/>
  <c r="G18"/>
  <c r="E18"/>
  <c r="F40"/>
  <c r="E40"/>
  <c r="D40"/>
  <c r="G40"/>
  <c r="R40"/>
  <c r="L18"/>
  <c r="U68"/>
  <c r="U76"/>
  <c r="AK76"/>
  <c r="U75"/>
  <c r="Y76"/>
  <c r="Y75"/>
  <c r="O18"/>
  <c r="K18"/>
  <c r="A2"/>
  <c r="O19"/>
  <c r="K19"/>
  <c r="P19"/>
  <c r="J50"/>
  <c r="J49"/>
  <c r="J48"/>
  <c r="J47"/>
  <c r="J46"/>
  <c r="J29"/>
  <c r="J28"/>
  <c r="J27"/>
  <c r="J26"/>
  <c r="J24"/>
  <c r="J23"/>
  <c r="J22"/>
  <c r="Z57"/>
  <c r="Z56"/>
  <c r="Y57"/>
  <c r="Y56"/>
  <c r="AP84"/>
  <c r="E58" i="66"/>
  <c r="E60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C18"/>
  <c r="C19"/>
  <c r="C20"/>
  <c r="C21"/>
  <c r="C22"/>
  <c r="C23"/>
  <c r="C24"/>
  <c r="C25"/>
  <c r="C26"/>
  <c r="C27"/>
  <c r="C28"/>
  <c r="Z18" i="63"/>
  <c r="E30"/>
  <c r="Y18"/>
  <c r="U18"/>
  <c r="U19"/>
  <c r="AL19"/>
  <c r="U98"/>
  <c r="U99"/>
  <c r="U100"/>
  <c r="U101"/>
  <c r="U102"/>
  <c r="U103"/>
  <c r="U104"/>
  <c r="U105"/>
  <c r="U97"/>
  <c r="E19"/>
  <c r="F19"/>
  <c r="D19"/>
  <c r="Y99"/>
  <c r="Y100"/>
  <c r="Y101"/>
  <c r="Y102"/>
  <c r="Y103"/>
  <c r="Y104"/>
  <c r="Y105"/>
  <c r="Y98"/>
  <c r="Y97"/>
  <c r="AH18"/>
  <c r="AI18"/>
  <c r="AH19"/>
  <c r="AI19"/>
  <c r="F57"/>
  <c r="F56"/>
  <c r="K30"/>
  <c r="O31"/>
  <c r="M31"/>
  <c r="L31"/>
  <c r="L43"/>
  <c r="K31"/>
  <c r="M30"/>
  <c r="L30"/>
  <c r="E31"/>
  <c r="D31"/>
  <c r="F31"/>
  <c r="D30"/>
  <c r="G30"/>
  <c r="F30"/>
  <c r="U30"/>
  <c r="AL30"/>
  <c r="Y30"/>
  <c r="Z30"/>
  <c r="M18"/>
  <c r="E41"/>
  <c r="Y19"/>
  <c r="AI57"/>
  <c r="AH57"/>
  <c r="AD57"/>
  <c r="AJ57"/>
  <c r="AI56"/>
  <c r="AH56"/>
  <c r="AD56"/>
  <c r="AJ56"/>
  <c r="AI41"/>
  <c r="AH41"/>
  <c r="AD41"/>
  <c r="AJ41"/>
  <c r="AI40"/>
  <c r="AH40"/>
  <c r="AD40"/>
  <c r="AJ40"/>
  <c r="AI60"/>
  <c r="AI79"/>
  <c r="AD43"/>
  <c r="AP83"/>
  <c r="AD19"/>
  <c r="AJ19"/>
  <c r="AD18"/>
  <c r="AJ18"/>
  <c r="L19"/>
  <c r="Y94"/>
  <c r="Y93"/>
  <c r="Y92"/>
  <c r="Y91"/>
  <c r="Y90"/>
  <c r="Y89"/>
  <c r="Y88"/>
  <c r="Y87"/>
  <c r="Y86"/>
  <c r="E57"/>
  <c r="D57"/>
  <c r="F41"/>
  <c r="D41"/>
  <c r="Z31"/>
  <c r="Y31"/>
  <c r="U31"/>
  <c r="M19"/>
  <c r="M43"/>
  <c r="AM78"/>
  <c r="AK75"/>
  <c r="E56"/>
  <c r="D56"/>
  <c r="G56"/>
  <c r="P40"/>
  <c r="AL76"/>
  <c r="AN76"/>
  <c r="AL75"/>
  <c r="AN75"/>
  <c r="AH43"/>
  <c r="AA76"/>
  <c r="AL56"/>
  <c r="AN56"/>
  <c r="AA57"/>
  <c r="M42"/>
  <c r="K43"/>
  <c r="AA30"/>
  <c r="O43"/>
  <c r="D42"/>
  <c r="P31"/>
  <c r="P43"/>
  <c r="AD60"/>
  <c r="AD79"/>
  <c r="G57"/>
  <c r="R57"/>
  <c r="F42"/>
  <c r="R56"/>
  <c r="AL57"/>
  <c r="AN57"/>
  <c r="AP85"/>
  <c r="K42"/>
  <c r="G19"/>
  <c r="AI42"/>
  <c r="G42"/>
  <c r="AA31"/>
  <c r="AJ31"/>
  <c r="AK31"/>
  <c r="AH60"/>
  <c r="AH79"/>
  <c r="AL31"/>
  <c r="AI59"/>
  <c r="AI78"/>
  <c r="E42"/>
  <c r="G41"/>
  <c r="D43"/>
  <c r="AD59"/>
  <c r="AD78"/>
  <c r="AJ30"/>
  <c r="AJ59"/>
  <c r="AJ78"/>
  <c r="AH42"/>
  <c r="G31"/>
  <c r="AA75"/>
  <c r="AH59"/>
  <c r="AH78"/>
  <c r="AD42"/>
  <c r="AL18"/>
  <c r="F43"/>
  <c r="AJ43"/>
  <c r="AI43"/>
  <c r="E43"/>
  <c r="L42"/>
  <c r="P30"/>
  <c r="Z19"/>
  <c r="AA19"/>
  <c r="AK19"/>
  <c r="AA18"/>
  <c r="AK18"/>
  <c r="R19"/>
  <c r="P18"/>
  <c r="R18"/>
  <c r="AN18"/>
  <c r="AK57"/>
  <c r="AA56"/>
  <c r="AJ60"/>
  <c r="AJ79"/>
  <c r="R30"/>
  <c r="P42"/>
  <c r="R31"/>
  <c r="AN31"/>
  <c r="AN19"/>
  <c r="AK30"/>
  <c r="G43"/>
  <c r="R41"/>
  <c r="AJ42"/>
  <c r="AK56"/>
  <c r="AN30"/>
  <c r="R59"/>
  <c r="R78"/>
  <c r="R42"/>
  <c r="R43"/>
  <c r="R60"/>
  <c r="R79"/>
  <c r="AP90"/>
  <c r="AP91"/>
  <c r="Z41"/>
  <c r="Z43"/>
  <c r="U40"/>
  <c r="AL40"/>
  <c r="U41"/>
  <c r="AL41"/>
  <c r="Z40"/>
  <c r="Z59"/>
  <c r="Z78"/>
  <c r="Z42"/>
  <c r="Y41"/>
  <c r="Y43"/>
  <c r="Y40"/>
  <c r="AA40"/>
  <c r="AL59"/>
  <c r="AL78"/>
  <c r="AN40"/>
  <c r="AN42"/>
  <c r="AA59"/>
  <c r="AA42"/>
  <c r="AK40"/>
  <c r="AK59"/>
  <c r="AN59"/>
  <c r="AN41"/>
  <c r="AN43"/>
  <c r="AL60"/>
  <c r="AL79"/>
  <c r="Y59"/>
  <c r="Y60"/>
  <c r="U43"/>
  <c r="U42"/>
  <c r="AL42"/>
  <c r="Z60"/>
  <c r="Z79"/>
  <c r="U59"/>
  <c r="U78"/>
  <c r="AA41"/>
  <c r="Y42"/>
  <c r="U60"/>
  <c r="Y68"/>
  <c r="Y78"/>
  <c r="Y69"/>
  <c r="AA69"/>
  <c r="U79"/>
  <c r="Y79"/>
  <c r="AK42"/>
  <c r="AP89"/>
  <c r="AP92"/>
  <c r="AA60"/>
  <c r="AA43"/>
  <c r="AK43"/>
  <c r="AK41"/>
  <c r="AK60"/>
  <c r="AN60"/>
  <c r="AL43"/>
  <c r="AP82"/>
  <c r="AP86"/>
  <c r="AA68"/>
  <c r="AA78"/>
  <c r="AK68"/>
  <c r="AA79"/>
  <c r="AK69"/>
  <c r="AN69"/>
  <c r="AN79"/>
  <c r="AK79"/>
  <c r="AK78"/>
  <c r="AN68"/>
  <c r="AN78"/>
</calcChain>
</file>

<file path=xl/sharedStrings.xml><?xml version="1.0" encoding="utf-8"?>
<sst xmlns="http://schemas.openxmlformats.org/spreadsheetml/2006/main" count="909" uniqueCount="409">
  <si>
    <t xml:space="preserve">HELPER </t>
  </si>
  <si>
    <t>VCT</t>
  </si>
  <si>
    <t xml:space="preserve">DRIVER </t>
  </si>
  <si>
    <t>M3</t>
  </si>
  <si>
    <t>MERK</t>
  </si>
  <si>
    <t>W</t>
  </si>
  <si>
    <t>KSP</t>
  </si>
  <si>
    <t>AREA</t>
  </si>
  <si>
    <t>PVMI</t>
  </si>
  <si>
    <t>TOTAL</t>
  </si>
  <si>
    <t>TDH</t>
  </si>
  <si>
    <t>GROCERIES</t>
  </si>
  <si>
    <t>SNACK</t>
  </si>
  <si>
    <t>SALESMAN</t>
  </si>
  <si>
    <t>NOPOL</t>
  </si>
  <si>
    <t>TYPE</t>
  </si>
  <si>
    <t>EXPEDISI</t>
  </si>
  <si>
    <t>CADANGAN</t>
  </si>
  <si>
    <t>TRUK</t>
  </si>
  <si>
    <t>SUPRIYANTO</t>
  </si>
  <si>
    <t>OC CIPONDOH - SALESMAN &amp; TDH</t>
  </si>
  <si>
    <t>KOMARUDIN</t>
  </si>
  <si>
    <t>HADI</t>
  </si>
  <si>
    <t>URC</t>
  </si>
  <si>
    <t>MURSAN</t>
  </si>
  <si>
    <t>SURAJI</t>
  </si>
  <si>
    <t>GRO 1</t>
  </si>
  <si>
    <t>GRO 2</t>
  </si>
  <si>
    <t>T1</t>
  </si>
  <si>
    <t>NURITA</t>
  </si>
  <si>
    <t>NURLELA</t>
  </si>
  <si>
    <t>T2</t>
  </si>
  <si>
    <t>YAHYA</t>
  </si>
  <si>
    <t>JAYAMIN</t>
  </si>
  <si>
    <t>TUMINAH</t>
  </si>
  <si>
    <t>T3</t>
  </si>
  <si>
    <t>HENRY SEPRIYANTO</t>
  </si>
  <si>
    <t>CIPTA</t>
  </si>
  <si>
    <t>MARTONO</t>
  </si>
  <si>
    <t>T4</t>
  </si>
  <si>
    <t>MUSLIM</t>
  </si>
  <si>
    <t>T5</t>
  </si>
  <si>
    <t>HADIYANTO</t>
  </si>
  <si>
    <t>T6</t>
  </si>
  <si>
    <t>TOHA MAKSUN</t>
  </si>
  <si>
    <t>NUNUNG N</t>
  </si>
  <si>
    <t>WIDODO</t>
  </si>
  <si>
    <t>ACHMAD BADRUSSALAM</t>
  </si>
  <si>
    <t>KOKO</t>
  </si>
  <si>
    <t>M HARMOKO</t>
  </si>
  <si>
    <t>GT TNG</t>
  </si>
  <si>
    <t>JKT1</t>
  </si>
  <si>
    <t>ABD.WAHID</t>
  </si>
  <si>
    <t>DEDE WAHYUDI</t>
  </si>
  <si>
    <t>AGUS LASTOMI</t>
  </si>
  <si>
    <t>PRABOWO</t>
  </si>
  <si>
    <t>JKT1-02</t>
  </si>
  <si>
    <t>MARLAN</t>
  </si>
  <si>
    <t>LUKMAN</t>
  </si>
  <si>
    <t>JKT1-04</t>
  </si>
  <si>
    <t>WAHYOE</t>
  </si>
  <si>
    <t>SUBKI</t>
  </si>
  <si>
    <t>JKT1-05</t>
  </si>
  <si>
    <t>AKBAR</t>
  </si>
  <si>
    <t>NURJAMAN</t>
  </si>
  <si>
    <t>ALFIAN RAHMATULLAH</t>
  </si>
  <si>
    <t>AHMAD. H</t>
  </si>
  <si>
    <t>TAUFIK</t>
  </si>
  <si>
    <t>SUMARTONO</t>
  </si>
  <si>
    <t>ANDIKA</t>
  </si>
  <si>
    <t>VIRMANSYAH</t>
  </si>
  <si>
    <t>SUGIYANTO</t>
  </si>
  <si>
    <t>SINAGA</t>
  </si>
  <si>
    <t>RAFLY NAFIYA</t>
  </si>
  <si>
    <t>A GUSTOMI</t>
  </si>
  <si>
    <t>SERANG</t>
  </si>
  <si>
    <t>Heru  Santoso</t>
  </si>
  <si>
    <t>S1</t>
  </si>
  <si>
    <t>DANI ISWARA</t>
  </si>
  <si>
    <t>S2</t>
  </si>
  <si>
    <t>M NOYON FEBRIANSYAH</t>
  </si>
  <si>
    <t>S3</t>
  </si>
  <si>
    <t>WULAN MULYAWATI</t>
  </si>
  <si>
    <t>S4</t>
  </si>
  <si>
    <t>NUR MAI</t>
  </si>
  <si>
    <t>M IRWAN</t>
  </si>
  <si>
    <t>AHMAD YANI</t>
  </si>
  <si>
    <t>MT</t>
  </si>
  <si>
    <t>RUDI DARMANTO</t>
  </si>
  <si>
    <t>DADI UTAMA</t>
  </si>
  <si>
    <t>YUSUF MAULANA S</t>
  </si>
  <si>
    <t>DEARMANTO</t>
  </si>
  <si>
    <t>NUNUNG MURYANI</t>
  </si>
  <si>
    <t>AHMAD MURTONO</t>
  </si>
  <si>
    <t>TGR - SM Lokal</t>
  </si>
  <si>
    <t>ROSALINA DIANTI</t>
  </si>
  <si>
    <t>B 9422 KCA</t>
  </si>
  <si>
    <t>B 9128 VZM</t>
  </si>
  <si>
    <t>B 9159 VZM</t>
  </si>
  <si>
    <t>B 9773 KCB</t>
  </si>
  <si>
    <t>B 9166 KCC</t>
  </si>
  <si>
    <t>B 9976 VCA</t>
  </si>
  <si>
    <t>B 9115 VZM</t>
  </si>
  <si>
    <t>B 9055 KCA</t>
  </si>
  <si>
    <t>B 9125 VZM</t>
  </si>
  <si>
    <t>MANGATAS MANIK</t>
  </si>
  <si>
    <t>Yudi Widianto</t>
  </si>
  <si>
    <t>WAWAN HARYANTO</t>
  </si>
  <si>
    <t>Ruri Nurul Nasrulloh</t>
  </si>
  <si>
    <t>WAGNER PANJAITAN</t>
  </si>
  <si>
    <t>Dwi Prihwanto</t>
  </si>
  <si>
    <t>CASWAN</t>
  </si>
  <si>
    <t>Amiludin</t>
  </si>
  <si>
    <t>SUPRIYADI</t>
  </si>
  <si>
    <t>Abdullah</t>
  </si>
  <si>
    <t>SUBLI</t>
  </si>
  <si>
    <t>Ahmad Fauzy</t>
  </si>
  <si>
    <t>NASRI</t>
  </si>
  <si>
    <t>Herimansyah</t>
  </si>
  <si>
    <t>F 8813 AM</t>
  </si>
  <si>
    <t>B 9881 YJ</t>
  </si>
  <si>
    <t>B 9989 VCA</t>
  </si>
  <si>
    <t>B 9900 VCA</t>
  </si>
  <si>
    <t>B 9303 VRU</t>
  </si>
  <si>
    <t>B 9118 VZM</t>
  </si>
  <si>
    <t>B 9805 VCA</t>
  </si>
  <si>
    <t>B 9248 KXS</t>
  </si>
  <si>
    <t xml:space="preserve">PURWANTO </t>
  </si>
  <si>
    <t>M Sholeh</t>
  </si>
  <si>
    <t>Mulyadi</t>
  </si>
  <si>
    <t>Kukuh Chandra Wibawa</t>
  </si>
  <si>
    <t>TIRI</t>
  </si>
  <si>
    <t>Aswandi</t>
  </si>
  <si>
    <t>KHOIRUL FIKRI</t>
  </si>
  <si>
    <t>YURI</t>
  </si>
  <si>
    <t>Makmur</t>
  </si>
  <si>
    <t>FIDELIS JUMANTUR</t>
  </si>
  <si>
    <t>Hieronimus</t>
  </si>
  <si>
    <t>B 9672 YC</t>
  </si>
  <si>
    <t>B 9160 KCB</t>
  </si>
  <si>
    <t>B 9493 YO</t>
  </si>
  <si>
    <t>M KHOIRUDIN</t>
  </si>
  <si>
    <t>Muhammad Juhdi</t>
  </si>
  <si>
    <t>Heldi</t>
  </si>
  <si>
    <t>JAROT SUROTO</t>
  </si>
  <si>
    <t>Niki</t>
  </si>
  <si>
    <t>SETIYADI</t>
  </si>
  <si>
    <t>Ali Solahudin</t>
  </si>
  <si>
    <t>HERI HENDRIAWAN</t>
  </si>
  <si>
    <t>Achmad Ubaidillah</t>
  </si>
  <si>
    <t>AGUSTONO</t>
  </si>
  <si>
    <t>B 9114 VZM</t>
  </si>
  <si>
    <t>B 9142 VZM</t>
  </si>
  <si>
    <t>B 9247 KXS</t>
  </si>
  <si>
    <t>B 9990 VCA</t>
  </si>
  <si>
    <t>B 9420 KCA</t>
  </si>
  <si>
    <t>F 8195 AO</t>
  </si>
  <si>
    <t>B 9973 KCB</t>
  </si>
  <si>
    <t>GM</t>
  </si>
  <si>
    <t>MASNOK</t>
  </si>
  <si>
    <t>B 9001 VEN</t>
  </si>
  <si>
    <t>NUTRIFOOD</t>
  </si>
  <si>
    <t>Kholid</t>
  </si>
  <si>
    <t>B 9110 VXR</t>
  </si>
  <si>
    <t>WAGINO</t>
  </si>
  <si>
    <t>MIZARLY</t>
  </si>
  <si>
    <t>RONNY</t>
  </si>
  <si>
    <t>WAHYU SETIAWAN</t>
  </si>
  <si>
    <t>ZAENAL A</t>
  </si>
  <si>
    <t>JAELANI</t>
  </si>
  <si>
    <t>MARJAYA</t>
  </si>
  <si>
    <t>ZAENAL</t>
  </si>
  <si>
    <t>MAIKHEL</t>
  </si>
  <si>
    <t xml:space="preserve">HERIYANTO </t>
  </si>
  <si>
    <t>DENI KURNIA</t>
  </si>
  <si>
    <t>HISAR</t>
  </si>
  <si>
    <t>ABDULROHMAN</t>
  </si>
  <si>
    <t>CECEP</t>
  </si>
  <si>
    <t>IROH HUMAIROH</t>
  </si>
  <si>
    <t>HENRY FRANCES</t>
  </si>
  <si>
    <t>IWAN SETIAWAN</t>
  </si>
  <si>
    <t>DAWAM</t>
  </si>
  <si>
    <t>VERDINANDUS</t>
  </si>
  <si>
    <t>B 9977 VCA</t>
  </si>
  <si>
    <t>B 9458 KXS</t>
  </si>
  <si>
    <t>ARIF X SANDI</t>
  </si>
  <si>
    <t>M ARIEF</t>
  </si>
  <si>
    <t>Driv</t>
  </si>
  <si>
    <t>FERY HIDAYAT</t>
  </si>
  <si>
    <t>Mahyadi Amri</t>
  </si>
  <si>
    <t>SAYYIDINA ALI</t>
  </si>
  <si>
    <t>A TARAM</t>
  </si>
  <si>
    <t>B 9002 VEN</t>
  </si>
  <si>
    <t>JKT1-01</t>
  </si>
  <si>
    <t>RIZAL</t>
  </si>
  <si>
    <t>JKT1-03</t>
  </si>
  <si>
    <t>B 9231 KRV</t>
  </si>
  <si>
    <t>MURDALIH</t>
  </si>
  <si>
    <t>SUHENDAR</t>
  </si>
  <si>
    <t>YUHYI</t>
  </si>
  <si>
    <t>SUMAR</t>
  </si>
  <si>
    <t>NURHALIM</t>
  </si>
  <si>
    <t>AJI Nufri</t>
  </si>
  <si>
    <t>Marthin</t>
  </si>
  <si>
    <t xml:space="preserve"> RIDWAN</t>
  </si>
  <si>
    <t xml:space="preserve"> DENNY RAHMAN</t>
  </si>
  <si>
    <t xml:space="preserve"> OPPI</t>
  </si>
  <si>
    <t xml:space="preserve"> SUHERI</t>
  </si>
  <si>
    <t>RAJIMIN</t>
  </si>
  <si>
    <t xml:space="preserve"> FERRY ANSYAH</t>
  </si>
  <si>
    <t>HERU PERMANA</t>
  </si>
  <si>
    <t>SUWANDA J</t>
  </si>
  <si>
    <t>DC NKA</t>
  </si>
  <si>
    <t>TOTAL DELIVERY</t>
  </si>
  <si>
    <t>Expedisi</t>
  </si>
  <si>
    <t>Cadangan</t>
  </si>
  <si>
    <t>TOTAL SLS &amp; TDH</t>
  </si>
  <si>
    <t>NURDIN</t>
  </si>
  <si>
    <t>Budget</t>
  </si>
  <si>
    <t>GT ALL</t>
  </si>
  <si>
    <t>Unit</t>
  </si>
  <si>
    <t xml:space="preserve">Car Gro </t>
  </si>
  <si>
    <t>Car Snck</t>
  </si>
  <si>
    <t>Car MT</t>
  </si>
  <si>
    <t>Car Exp</t>
  </si>
  <si>
    <t>Orang</t>
  </si>
  <si>
    <t>Tot Gro</t>
  </si>
  <si>
    <t>Tot Snck</t>
  </si>
  <si>
    <t>Tot MT</t>
  </si>
  <si>
    <t>Ukuran dalam</t>
  </si>
  <si>
    <t>P</t>
  </si>
  <si>
    <t>L</t>
  </si>
  <si>
    <t>T</t>
  </si>
  <si>
    <t>ET/ E AC</t>
  </si>
  <si>
    <t>DT</t>
  </si>
  <si>
    <t>F</t>
  </si>
  <si>
    <t>ILHAM</t>
  </si>
  <si>
    <t>W2</t>
  </si>
  <si>
    <t>W1</t>
  </si>
  <si>
    <t>SISKA</t>
  </si>
  <si>
    <t>GUSTOMI</t>
  </si>
  <si>
    <t>TDH SNCK</t>
  </si>
  <si>
    <t>TDH GRO</t>
  </si>
  <si>
    <t>DHANI ISWARA</t>
  </si>
  <si>
    <t>NURMAI</t>
  </si>
  <si>
    <t>Unibis</t>
  </si>
  <si>
    <t>Zulrahman</t>
  </si>
  <si>
    <t>DIKI</t>
  </si>
  <si>
    <t>EP</t>
  </si>
  <si>
    <t>Ek. S</t>
  </si>
  <si>
    <t>W snack</t>
  </si>
  <si>
    <t>MM lokal JKB</t>
  </si>
  <si>
    <t>MM lokal TGR</t>
  </si>
  <si>
    <t>MM lokal JKS</t>
  </si>
  <si>
    <t>Rohim</t>
  </si>
  <si>
    <t>SUHERI</t>
  </si>
  <si>
    <t>JKB/JKS SM lokal</t>
  </si>
  <si>
    <t>DBJ</t>
  </si>
  <si>
    <t>ANDI</t>
  </si>
  <si>
    <t>HELDY</t>
  </si>
  <si>
    <t>M. YUSUF</t>
  </si>
  <si>
    <t>PUSPA</t>
  </si>
  <si>
    <t>Verdinandus</t>
  </si>
  <si>
    <t>Help Gudang</t>
  </si>
  <si>
    <t>Helper Delivery</t>
  </si>
  <si>
    <t>Faktor U</t>
  </si>
  <si>
    <t>tdk bisa kerjasama</t>
  </si>
  <si>
    <t>Vol m3</t>
  </si>
  <si>
    <t>Ukuran Luar</t>
  </si>
  <si>
    <t>Luas</t>
  </si>
  <si>
    <t>MAMAT S</t>
  </si>
  <si>
    <t>B 9113 VXR</t>
  </si>
  <si>
    <t>B 9382 KCF</t>
  </si>
  <si>
    <t>ACH BADRUS</t>
  </si>
  <si>
    <t>W1 Gro 1 &amp; 2</t>
  </si>
  <si>
    <t>W1 KSP</t>
  </si>
  <si>
    <t>DBL</t>
  </si>
  <si>
    <t>Ek. s</t>
  </si>
  <si>
    <t>AHMAD FAUZY</t>
  </si>
  <si>
    <t>RONY</t>
  </si>
  <si>
    <t>SUPENDI</t>
  </si>
  <si>
    <t>MUHAMAD</t>
  </si>
  <si>
    <t>WAHYU</t>
  </si>
  <si>
    <t>SYAHRUL AJIE</t>
  </si>
  <si>
    <t>Iwan E</t>
  </si>
  <si>
    <t>SUGIANTO</t>
  </si>
  <si>
    <t>SAEPUN ALAM</t>
  </si>
  <si>
    <t>BUDHI SETYO</t>
  </si>
  <si>
    <t>M ARIFIN</t>
  </si>
  <si>
    <t>NURJAKIYA</t>
  </si>
  <si>
    <t>DAVID</t>
  </si>
  <si>
    <t>DWI JAKARIANA</t>
  </si>
  <si>
    <t>MAD SALIM</t>
  </si>
  <si>
    <t>Hendrik</t>
  </si>
  <si>
    <t>F 8935 R</t>
  </si>
  <si>
    <t>MATALIH</t>
  </si>
  <si>
    <t>Hino</t>
  </si>
  <si>
    <t>Mitsubishi</t>
  </si>
  <si>
    <t>Daihatsu</t>
  </si>
  <si>
    <t>No</t>
  </si>
  <si>
    <t>Jabatan</t>
  </si>
  <si>
    <t>SAHID</t>
  </si>
  <si>
    <t>HENDRA</t>
  </si>
  <si>
    <t>PURWITO</t>
  </si>
  <si>
    <t>ANDREAS</t>
  </si>
  <si>
    <t>Dulhani</t>
  </si>
  <si>
    <t>Sugiarto</t>
  </si>
  <si>
    <t>Sopir</t>
  </si>
  <si>
    <t>Helper</t>
  </si>
  <si>
    <t>gudang DC</t>
  </si>
  <si>
    <t>Subsidi Principal</t>
  </si>
  <si>
    <t>Full 100%</t>
  </si>
  <si>
    <t>Edy</t>
  </si>
  <si>
    <t>HENRY SUPRIYANTO</t>
  </si>
  <si>
    <t>W2 KSP</t>
  </si>
  <si>
    <t>W2 Gro1 &amp; 2</t>
  </si>
  <si>
    <t>Suroto</t>
  </si>
  <si>
    <t>Marsin</t>
  </si>
  <si>
    <t>Muhtasun</t>
  </si>
  <si>
    <t>VIQI</t>
  </si>
  <si>
    <t>AHMAD</t>
  </si>
  <si>
    <t>Enday</t>
  </si>
  <si>
    <t>Marjaya</t>
  </si>
  <si>
    <t>Nurhasan</t>
  </si>
  <si>
    <t>Riyan Hidayat</t>
  </si>
  <si>
    <t>B 9551 KCF</t>
  </si>
  <si>
    <t>B 9554 KCF</t>
  </si>
  <si>
    <t>A. JUENI</t>
  </si>
  <si>
    <t>F 8195 AM</t>
  </si>
  <si>
    <t>Burhanudin</t>
  </si>
  <si>
    <t>ISKANDAR</t>
  </si>
  <si>
    <t>Agus</t>
  </si>
  <si>
    <t>VACANT</t>
  </si>
  <si>
    <t>RIFAI</t>
  </si>
  <si>
    <t>NARON</t>
  </si>
  <si>
    <t>DENI</t>
  </si>
  <si>
    <t>CANDRA</t>
  </si>
  <si>
    <t>M.SAEPUDIN</t>
  </si>
  <si>
    <t>ANDRI.S</t>
  </si>
  <si>
    <t>NINGSIH</t>
  </si>
  <si>
    <t>M.MINGGU</t>
  </si>
  <si>
    <t>YUSUF.A</t>
  </si>
  <si>
    <t>ALFI</t>
  </si>
  <si>
    <t>YOGI</t>
  </si>
  <si>
    <t>DINAS</t>
  </si>
  <si>
    <t>RONI</t>
  </si>
  <si>
    <t>TOMI</t>
  </si>
  <si>
    <t>NANA</t>
  </si>
  <si>
    <t>syamsudin</t>
  </si>
  <si>
    <t>RINI NOOR</t>
  </si>
  <si>
    <t>SATINAH</t>
  </si>
  <si>
    <t>AHMAD MIP</t>
  </si>
  <si>
    <t>ANHAR</t>
  </si>
  <si>
    <t>IBRAH</t>
  </si>
  <si>
    <t>SAHAR</t>
  </si>
  <si>
    <t>WAHYUDIN</t>
  </si>
  <si>
    <t>Rois</t>
  </si>
  <si>
    <t>ALI YUSUF</t>
  </si>
  <si>
    <t>ADE DWI</t>
  </si>
  <si>
    <t>cadangan SOPIR</t>
  </si>
  <si>
    <t>B 9753 KCD</t>
  </si>
  <si>
    <t>CHANDRA</t>
  </si>
  <si>
    <t>ZAINAL</t>
  </si>
  <si>
    <t>AGUS M</t>
  </si>
  <si>
    <t>ZAKARIA</t>
  </si>
  <si>
    <t>A HASANUDIN</t>
  </si>
  <si>
    <t>NASRUDIN</t>
  </si>
  <si>
    <t>SLAMET</t>
  </si>
  <si>
    <t>SAHRUL</t>
  </si>
  <si>
    <t>BAGUS</t>
  </si>
  <si>
    <t>REDI</t>
  </si>
  <si>
    <t>ALDI S</t>
  </si>
  <si>
    <t>T4 b</t>
  </si>
  <si>
    <t>Eki</t>
  </si>
  <si>
    <t>S1 b</t>
  </si>
  <si>
    <t>IBNU HANIF</t>
  </si>
  <si>
    <t>CHUSNUL HASANAH</t>
  </si>
  <si>
    <t>SAPRUDIN NURDIN</t>
  </si>
  <si>
    <r>
      <t xml:space="preserve">VCT / </t>
    </r>
    <r>
      <rPr>
        <b/>
        <i/>
        <sz val="9"/>
        <color indexed="21"/>
        <rFont val="Arial"/>
        <family val="2"/>
      </rPr>
      <t>DENI</t>
    </r>
  </si>
  <si>
    <t>VCT / AHMAD</t>
  </si>
  <si>
    <t>YKC</t>
  </si>
  <si>
    <t>SUPRATMAN</t>
  </si>
  <si>
    <t>TOMI S</t>
  </si>
  <si>
    <t>NISSIN</t>
  </si>
  <si>
    <t>MAD SIRA</t>
  </si>
  <si>
    <t>Ek. AC</t>
  </si>
  <si>
    <t>F 8538 AG</t>
  </si>
  <si>
    <t>Ranta</t>
  </si>
  <si>
    <t>MT Srg</t>
  </si>
  <si>
    <t>Vct</t>
  </si>
  <si>
    <t>Bayhaqi</t>
  </si>
  <si>
    <t>JKT1-01 Snack</t>
  </si>
  <si>
    <t>JKT1-02 Snack</t>
  </si>
  <si>
    <t>JKT1-03 B</t>
  </si>
  <si>
    <t>JKT1-03 A</t>
  </si>
  <si>
    <t>EDY</t>
  </si>
  <si>
    <t>Matsalim</t>
  </si>
  <si>
    <t>ROIS</t>
  </si>
  <si>
    <t>MUJIONO</t>
  </si>
  <si>
    <t>Agustono</t>
  </si>
  <si>
    <t>MADSIRA</t>
  </si>
  <si>
    <t>ABDULLAH AL WAFFA</t>
  </si>
  <si>
    <t>RANTA</t>
  </si>
  <si>
    <t>PEBRIYANTO</t>
  </si>
  <si>
    <t>MATUM</t>
  </si>
  <si>
    <t>HERRY HERMANSON</t>
  </si>
  <si>
    <t>MUSTOFA</t>
  </si>
  <si>
    <t>Driver</t>
  </si>
  <si>
    <t>Helper Deliveri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</si>
</sst>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4" formatCode="_(&quot;Rp&quot;* #,##0.00_);_(&quot;Rp&quot;* \(#,##0.00\);_(&quot;Rp&quot;* &quot;-&quot;??_);_(@_)"/>
    <numFmt numFmtId="43" formatCode="_(* #,##0.00_);_(* \(#,##0.00\);_(* &quot;-&quot;??_);_(@_)"/>
    <numFmt numFmtId="164" formatCode="[$-409]d\-mmm\-yy;@"/>
    <numFmt numFmtId="165" formatCode="0.0"/>
    <numFmt numFmtId="166" formatCode="0.0%"/>
  </numFmts>
  <fonts count="60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5"/>
      <color indexed="8"/>
      <name val="Arial"/>
      <family val="2"/>
    </font>
    <font>
      <b/>
      <sz val="7"/>
      <color indexed="8"/>
      <name val="Arial"/>
      <family val="2"/>
    </font>
    <font>
      <b/>
      <sz val="5"/>
      <color indexed="8"/>
      <name val="Arial"/>
      <family val="2"/>
    </font>
    <font>
      <sz val="6"/>
      <color indexed="12"/>
      <name val="Arial"/>
      <family val="2"/>
    </font>
    <font>
      <sz val="5"/>
      <color indexed="12"/>
      <name val="Arial"/>
      <family val="2"/>
    </font>
    <font>
      <sz val="7"/>
      <color indexed="8"/>
      <name val="Arial"/>
      <family val="2"/>
    </font>
    <font>
      <sz val="6"/>
      <color indexed="10"/>
      <name val="Arial"/>
      <family val="2"/>
    </font>
    <font>
      <sz val="5"/>
      <color indexed="10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2"/>
      <name val="Arial"/>
      <family val="2"/>
    </font>
    <font>
      <sz val="11"/>
      <color indexed="8"/>
      <name val="Calibri"/>
      <family val="2"/>
      <charset val="1"/>
    </font>
    <font>
      <sz val="9"/>
      <color indexed="8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15"/>
      <name val="Arial"/>
      <family val="2"/>
    </font>
    <font>
      <b/>
      <i/>
      <sz val="9"/>
      <color indexed="15"/>
      <name val="Arial"/>
      <family val="2"/>
    </font>
    <font>
      <sz val="9"/>
      <color indexed="10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color indexed="15"/>
      <name val="Arial"/>
      <family val="2"/>
    </font>
    <font>
      <b/>
      <sz val="9"/>
      <color indexed="10"/>
      <name val="Arial"/>
      <family val="2"/>
    </font>
    <font>
      <sz val="10"/>
      <color indexed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2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9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9"/>
      <color indexed="21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1"/>
      <color theme="1"/>
      <name val="Calibri"/>
      <family val="2"/>
      <charset val="1"/>
      <scheme val="minor"/>
    </font>
    <font>
      <sz val="6"/>
      <color rgb="FF000000"/>
      <name val="Arial"/>
      <family val="2"/>
    </font>
    <font>
      <b/>
      <sz val="9"/>
      <color rgb="FF0070C0"/>
      <name val="Arial"/>
      <family val="2"/>
    </font>
    <font>
      <b/>
      <sz val="9"/>
      <color rgb="FF00B050"/>
      <name val="Arial"/>
      <family val="2"/>
    </font>
    <font>
      <sz val="9"/>
      <color rgb="FF0070C0"/>
      <name val="Arial"/>
      <family val="2"/>
    </font>
    <font>
      <b/>
      <sz val="9"/>
      <color rgb="FFFF0000"/>
      <name val="Arial"/>
      <family val="2"/>
    </font>
    <font>
      <b/>
      <i/>
      <sz val="9"/>
      <color rgb="FFFF0000"/>
      <name val="Arial"/>
      <family val="2"/>
    </font>
    <font>
      <b/>
      <sz val="9"/>
      <color rgb="FF00B0F0"/>
      <name val="Arial"/>
      <family val="2"/>
    </font>
    <font>
      <sz val="9"/>
      <color theme="1"/>
      <name val="Arial"/>
      <family val="2"/>
    </font>
    <font>
      <i/>
      <sz val="9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4">
    <xf numFmtId="0" fontId="0" fillId="0" borderId="0"/>
    <xf numFmtId="43" fontId="22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5" fillId="0" borderId="0"/>
    <xf numFmtId="0" fontId="1" fillId="0" borderId="0"/>
    <xf numFmtId="0" fontId="50" fillId="0" borderId="0"/>
    <xf numFmtId="0" fontId="50" fillId="0" borderId="0"/>
    <xf numFmtId="0" fontId="15" fillId="0" borderId="0" applyProtection="0"/>
    <xf numFmtId="0" fontId="15" fillId="0" borderId="0"/>
    <xf numFmtId="0" fontId="1" fillId="0" borderId="0"/>
    <xf numFmtId="0" fontId="30" fillId="0" borderId="0"/>
    <xf numFmtId="9" fontId="45" fillId="0" borderId="0" applyFont="0" applyFill="0" applyBorder="0" applyAlignment="0" applyProtection="0"/>
    <xf numFmtId="0" fontId="2" fillId="2" borderId="0">
      <alignment horizontal="center" vertical="top"/>
    </xf>
    <xf numFmtId="0" fontId="3" fillId="2" borderId="0">
      <alignment horizontal="right" vertical="top"/>
    </xf>
    <xf numFmtId="0" fontId="3" fillId="2" borderId="0">
      <alignment horizontal="left" vertical="top"/>
    </xf>
    <xf numFmtId="0" fontId="12" fillId="3" borderId="0" applyProtection="0">
      <alignment horizontal="right" vertical="top"/>
    </xf>
    <xf numFmtId="0" fontId="4" fillId="2" borderId="0">
      <alignment horizontal="right" vertical="top"/>
    </xf>
    <xf numFmtId="0" fontId="4" fillId="2" borderId="0">
      <alignment horizontal="right" vertical="top"/>
    </xf>
    <xf numFmtId="0" fontId="3" fillId="2" borderId="0">
      <alignment horizontal="left" vertical="top"/>
    </xf>
    <xf numFmtId="0" fontId="3" fillId="3" borderId="0" applyProtection="0">
      <alignment horizontal="left" vertical="top"/>
    </xf>
    <xf numFmtId="0" fontId="3" fillId="2" borderId="0">
      <alignment horizontal="center" vertical="top"/>
    </xf>
    <xf numFmtId="0" fontId="5" fillId="2" borderId="0">
      <alignment horizontal="left" vertical="top"/>
    </xf>
    <xf numFmtId="0" fontId="6" fillId="2" borderId="0">
      <alignment horizontal="right" vertical="top"/>
    </xf>
    <xf numFmtId="0" fontId="7" fillId="2" borderId="0">
      <alignment horizontal="center" vertical="top"/>
    </xf>
    <xf numFmtId="0" fontId="7" fillId="2" borderId="0">
      <alignment horizontal="left" vertical="top"/>
    </xf>
    <xf numFmtId="0" fontId="8" fillId="2" borderId="0">
      <alignment horizontal="right" vertical="top"/>
    </xf>
    <xf numFmtId="0" fontId="9" fillId="2" borderId="0">
      <alignment horizontal="center" vertical="top"/>
    </xf>
    <xf numFmtId="0" fontId="8" fillId="2" borderId="0">
      <alignment horizontal="right" vertical="top"/>
    </xf>
    <xf numFmtId="0" fontId="7" fillId="2" borderId="0">
      <alignment horizontal="left" vertical="top"/>
    </xf>
    <xf numFmtId="0" fontId="7" fillId="3" borderId="0" applyProtection="0">
      <alignment horizontal="left" vertical="top"/>
    </xf>
    <xf numFmtId="0" fontId="7" fillId="2" borderId="0">
      <alignment horizontal="center" vertical="top"/>
    </xf>
    <xf numFmtId="0" fontId="10" fillId="2" borderId="0">
      <alignment horizontal="center" vertical="top"/>
    </xf>
    <xf numFmtId="0" fontId="10" fillId="2" borderId="0">
      <alignment horizontal="left" vertical="top"/>
    </xf>
    <xf numFmtId="0" fontId="11" fillId="2" borderId="0">
      <alignment horizontal="right" vertical="top"/>
    </xf>
    <xf numFmtId="0" fontId="11" fillId="2" borderId="0">
      <alignment horizontal="right" vertical="top"/>
    </xf>
    <xf numFmtId="0" fontId="10" fillId="2" borderId="0">
      <alignment horizontal="left" vertical="top"/>
    </xf>
    <xf numFmtId="0" fontId="10" fillId="2" borderId="0">
      <alignment horizontal="center" vertical="top"/>
    </xf>
    <xf numFmtId="0" fontId="5" fillId="2" borderId="0">
      <alignment horizontal="left" vertical="top"/>
    </xf>
    <xf numFmtId="0" fontId="9" fillId="2" borderId="0">
      <alignment horizontal="center" vertical="top"/>
    </xf>
    <xf numFmtId="0" fontId="5" fillId="2" borderId="0">
      <alignment horizontal="left" vertical="top"/>
    </xf>
    <xf numFmtId="0" fontId="3" fillId="2" borderId="0">
      <alignment horizontal="center" vertical="top"/>
    </xf>
    <xf numFmtId="0" fontId="51" fillId="0" borderId="0">
      <alignment horizontal="left" vertical="top"/>
    </xf>
    <xf numFmtId="0" fontId="3" fillId="3" borderId="0">
      <alignment horizontal="left" vertical="top"/>
    </xf>
    <xf numFmtId="0" fontId="3" fillId="2" borderId="0">
      <alignment horizontal="center" vertical="top"/>
    </xf>
    <xf numFmtId="0" fontId="12" fillId="2" borderId="0">
      <alignment horizontal="center" vertical="top"/>
    </xf>
    <xf numFmtId="0" fontId="12" fillId="3" borderId="0" applyProtection="0">
      <alignment horizontal="left" vertical="top"/>
    </xf>
    <xf numFmtId="0" fontId="13" fillId="2" borderId="0">
      <alignment horizontal="left" vertical="top"/>
    </xf>
    <xf numFmtId="0" fontId="14" fillId="2" borderId="0">
      <alignment horizontal="center" vertical="top"/>
    </xf>
    <xf numFmtId="0" fontId="3" fillId="2" borderId="0">
      <alignment horizontal="center" vertical="top"/>
    </xf>
  </cellStyleXfs>
  <cellXfs count="443">
    <xf numFmtId="0" fontId="0" fillId="0" borderId="0" xfId="0"/>
    <xf numFmtId="0" fontId="16" fillId="0" borderId="0" xfId="0" applyFont="1" applyAlignment="1">
      <alignment vertical="center"/>
    </xf>
    <xf numFmtId="0" fontId="17" fillId="0" borderId="0" xfId="24" applyNumberFormat="1" applyFont="1" applyFill="1" applyBorder="1" applyAlignment="1">
      <alignment horizontal="center" vertical="center"/>
    </xf>
    <xf numFmtId="0" fontId="17" fillId="0" borderId="1" xfId="5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20" applyNumberFormat="1" applyFont="1" applyFill="1" applyBorder="1" applyAlignment="1">
      <alignment horizontal="left" vertical="top" wrapText="1"/>
    </xf>
    <xf numFmtId="0" fontId="16" fillId="0" borderId="0" xfId="0" applyFont="1" applyBorder="1" applyAlignment="1">
      <alignment vertical="center"/>
    </xf>
    <xf numFmtId="0" fontId="16" fillId="0" borderId="0" xfId="13" applyNumberFormat="1" applyFont="1" applyFill="1" applyBorder="1" applyAlignment="1">
      <alignment vertical="center"/>
    </xf>
    <xf numFmtId="0" fontId="16" fillId="0" borderId="0" xfId="13" applyNumberFormat="1" applyFont="1" applyFill="1" applyBorder="1" applyAlignment="1">
      <alignment horizontal="center" vertical="center"/>
    </xf>
    <xf numFmtId="0" fontId="16" fillId="0" borderId="1" xfId="13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46" quotePrefix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20" applyNumberFormat="1" applyFont="1" applyFill="1" applyBorder="1" applyAlignment="1">
      <alignment horizontal="center" vertical="top" wrapText="1"/>
    </xf>
    <xf numFmtId="0" fontId="16" fillId="0" borderId="1" xfId="50" applyNumberFormat="1" applyFont="1" applyFill="1" applyBorder="1" applyAlignment="1">
      <alignment horizontal="center" vertical="center"/>
    </xf>
    <xf numFmtId="0" fontId="17" fillId="0" borderId="0" xfId="13" applyFont="1" applyFill="1" applyBorder="1" applyAlignment="1">
      <alignment horizontal="center" vertical="center"/>
    </xf>
    <xf numFmtId="0" fontId="17" fillId="0" borderId="0" xfId="34" applyNumberFormat="1" applyFont="1" applyFill="1" applyBorder="1" applyAlignment="1">
      <alignment horizontal="center" vertical="center"/>
    </xf>
    <xf numFmtId="0" fontId="16" fillId="0" borderId="0" xfId="12" applyNumberFormat="1" applyFont="1" applyFill="1" applyBorder="1" applyAlignment="1">
      <alignment horizontal="left" vertical="center"/>
    </xf>
    <xf numFmtId="0" fontId="17" fillId="0" borderId="1" xfId="5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16" fillId="0" borderId="0" xfId="13" applyNumberFormat="1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1" xfId="13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4" borderId="1" xfId="13" applyNumberFormat="1" applyFont="1" applyFill="1" applyBorder="1" applyAlignment="1">
      <alignment horizontal="center" vertical="center"/>
    </xf>
    <xf numFmtId="0" fontId="16" fillId="4" borderId="1" xfId="13" applyNumberFormat="1" applyFont="1" applyFill="1" applyBorder="1" applyAlignment="1">
      <alignment vertical="center"/>
    </xf>
    <xf numFmtId="0" fontId="18" fillId="5" borderId="1" xfId="13" applyNumberFormat="1" applyFont="1" applyFill="1" applyBorder="1" applyAlignment="1">
      <alignment horizontal="center" vertical="center"/>
    </xf>
    <xf numFmtId="0" fontId="27" fillId="6" borderId="1" xfId="13" applyNumberFormat="1" applyFont="1" applyFill="1" applyBorder="1" applyAlignment="1">
      <alignment horizontal="center" vertical="center"/>
    </xf>
    <xf numFmtId="0" fontId="16" fillId="0" borderId="3" xfId="13" applyNumberFormat="1" applyFont="1" applyFill="1" applyBorder="1" applyAlignment="1">
      <alignment horizontal="center" vertical="center"/>
    </xf>
    <xf numFmtId="0" fontId="26" fillId="0" borderId="0" xfId="46" quotePrefix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27" fillId="4" borderId="4" xfId="13" applyNumberFormat="1" applyFont="1" applyFill="1" applyBorder="1" applyAlignment="1">
      <alignment horizontal="center" vertical="center"/>
    </xf>
    <xf numFmtId="0" fontId="16" fillId="4" borderId="4" xfId="13" applyNumberFormat="1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24" fillId="0" borderId="0" xfId="0" applyFont="1"/>
    <xf numFmtId="0" fontId="16" fillId="0" borderId="1" xfId="12" applyNumberFormat="1" applyFont="1" applyFill="1" applyBorder="1" applyAlignment="1">
      <alignment horizontal="center" vertical="center"/>
    </xf>
    <xf numFmtId="0" fontId="16" fillId="0" borderId="0" xfId="13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/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13" applyFont="1" applyFill="1" applyBorder="1" applyAlignment="1">
      <alignment horizontal="left" vertical="center"/>
    </xf>
    <xf numFmtId="0" fontId="16" fillId="0" borderId="1" xfId="19" applyFont="1" applyFill="1" applyBorder="1" applyAlignment="1">
      <alignment horizontal="center" vertical="center"/>
    </xf>
    <xf numFmtId="43" fontId="16" fillId="0" borderId="0" xfId="1" applyFont="1" applyFill="1" applyBorder="1" applyAlignment="1">
      <alignment horizontal="center" vertical="center"/>
    </xf>
    <xf numFmtId="0" fontId="16" fillId="0" borderId="1" xfId="29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0" xfId="49" applyFont="1" applyFill="1" applyBorder="1" applyAlignment="1">
      <alignment horizontal="center" vertical="center"/>
    </xf>
    <xf numFmtId="43" fontId="16" fillId="0" borderId="0" xfId="1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164" fontId="0" fillId="0" borderId="0" xfId="0" applyNumberFormat="1" applyFont="1" applyAlignment="1">
      <alignment horizontal="left"/>
    </xf>
    <xf numFmtId="0" fontId="18" fillId="5" borderId="1" xfId="12" applyNumberFormat="1" applyFont="1" applyFill="1" applyBorder="1" applyAlignment="1">
      <alignment horizontal="centerContinuous" vertical="center"/>
    </xf>
    <xf numFmtId="0" fontId="17" fillId="4" borderId="1" xfId="34" applyNumberFormat="1" applyFont="1" applyFill="1" applyBorder="1" applyAlignment="1">
      <alignment horizontal="center" vertical="center"/>
    </xf>
    <xf numFmtId="0" fontId="18" fillId="4" borderId="1" xfId="12" applyNumberFormat="1" applyFont="1" applyFill="1" applyBorder="1" applyAlignment="1">
      <alignment horizontal="centerContinuous" vertical="center"/>
    </xf>
    <xf numFmtId="0" fontId="18" fillId="4" borderId="1" xfId="13" applyNumberFormat="1" applyFont="1" applyFill="1" applyBorder="1" applyAlignment="1">
      <alignment horizontal="centerContinuous" vertical="center"/>
    </xf>
    <xf numFmtId="0" fontId="16" fillId="4" borderId="1" xfId="20" applyNumberFormat="1" applyFont="1" applyFill="1" applyBorder="1" applyAlignment="1">
      <alignment horizontal="center" vertical="top" wrapText="1"/>
    </xf>
    <xf numFmtId="0" fontId="18" fillId="4" borderId="1" xfId="0" applyFont="1" applyFill="1" applyBorder="1" applyAlignment="1">
      <alignment horizontal="centerContinuous" vertical="center"/>
    </xf>
    <xf numFmtId="0" fontId="16" fillId="4" borderId="3" xfId="13" applyFont="1" applyFill="1" applyBorder="1" applyAlignment="1">
      <alignment horizontal="center" vertical="center"/>
    </xf>
    <xf numFmtId="0" fontId="16" fillId="4" borderId="4" xfId="13" applyFont="1" applyFill="1" applyBorder="1" applyAlignment="1">
      <alignment horizontal="center" vertical="center"/>
    </xf>
    <xf numFmtId="43" fontId="16" fillId="4" borderId="4" xfId="1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17" fillId="0" borderId="2" xfId="20" applyNumberFormat="1" applyFont="1" applyFill="1" applyBorder="1" applyAlignment="1">
      <alignment horizontal="center" vertical="top" wrapText="1"/>
    </xf>
    <xf numFmtId="0" fontId="17" fillId="4" borderId="3" xfId="20" applyNumberFormat="1" applyFont="1" applyFill="1" applyBorder="1" applyAlignment="1">
      <alignment horizontal="center" vertical="top" wrapText="1"/>
    </xf>
    <xf numFmtId="0" fontId="18" fillId="4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vertical="center"/>
    </xf>
    <xf numFmtId="0" fontId="17" fillId="4" borderId="3" xfId="34" applyNumberFormat="1" applyFont="1" applyFill="1" applyBorder="1" applyAlignment="1">
      <alignment horizontal="center" vertical="center"/>
    </xf>
    <xf numFmtId="0" fontId="18" fillId="5" borderId="5" xfId="13" applyFont="1" applyFill="1" applyBorder="1" applyAlignment="1">
      <alignment horizontal="center" vertical="center"/>
    </xf>
    <xf numFmtId="0" fontId="16" fillId="4" borderId="3" xfId="13" applyNumberFormat="1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/>
    </xf>
    <xf numFmtId="0" fontId="27" fillId="6" borderId="3" xfId="0" applyFont="1" applyFill="1" applyBorder="1" applyAlignment="1">
      <alignment vertical="center"/>
    </xf>
    <xf numFmtId="0" fontId="27" fillId="6" borderId="4" xfId="0" applyFont="1" applyFill="1" applyBorder="1" applyAlignment="1">
      <alignment vertical="center"/>
    </xf>
    <xf numFmtId="0" fontId="27" fillId="6" borderId="4" xfId="13" applyNumberFormat="1" applyFont="1" applyFill="1" applyBorder="1" applyAlignment="1">
      <alignment vertical="center"/>
    </xf>
    <xf numFmtId="0" fontId="27" fillId="6" borderId="4" xfId="0" applyFont="1" applyFill="1" applyBorder="1" applyAlignment="1">
      <alignment horizontal="center" vertical="center"/>
    </xf>
    <xf numFmtId="0" fontId="27" fillId="6" borderId="4" xfId="13" applyFont="1" applyFill="1" applyBorder="1" applyAlignment="1">
      <alignment horizontal="center" vertical="center"/>
    </xf>
    <xf numFmtId="0" fontId="27" fillId="6" borderId="4" xfId="46" quotePrefix="1" applyFont="1" applyFill="1" applyBorder="1" applyAlignment="1">
      <alignment horizontal="center" vertical="center"/>
    </xf>
    <xf numFmtId="0" fontId="18" fillId="5" borderId="1" xfId="13" applyFont="1" applyFill="1" applyBorder="1" applyAlignment="1">
      <alignment horizontal="center" vertical="center"/>
    </xf>
    <xf numFmtId="0" fontId="27" fillId="6" borderId="3" xfId="13" applyNumberFormat="1" applyFont="1" applyFill="1" applyBorder="1" applyAlignment="1">
      <alignment vertical="center"/>
    </xf>
    <xf numFmtId="0" fontId="27" fillId="6" borderId="3" xfId="13" applyNumberFormat="1" applyFont="1" applyFill="1" applyBorder="1" applyAlignment="1">
      <alignment horizontal="center" vertical="center"/>
    </xf>
    <xf numFmtId="0" fontId="27" fillId="6" borderId="4" xfId="13" applyNumberFormat="1" applyFont="1" applyFill="1" applyBorder="1" applyAlignment="1">
      <alignment horizontal="center" vertical="center"/>
    </xf>
    <xf numFmtId="0" fontId="27" fillId="0" borderId="0" xfId="13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164" fontId="16" fillId="0" borderId="0" xfId="0" applyNumberFormat="1" applyFont="1"/>
    <xf numFmtId="164" fontId="16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vertical="center"/>
    </xf>
    <xf numFmtId="164" fontId="16" fillId="0" borderId="0" xfId="13" applyNumberFormat="1" applyFont="1" applyFill="1" applyBorder="1" applyAlignment="1">
      <alignment vertical="center"/>
    </xf>
    <xf numFmtId="0" fontId="16" fillId="4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3" xfId="29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vertical="center"/>
    </xf>
    <xf numFmtId="0" fontId="16" fillId="0" borderId="1" xfId="14" applyNumberFormat="1" applyFont="1" applyFill="1" applyBorder="1" applyAlignment="1">
      <alignment vertical="center"/>
    </xf>
    <xf numFmtId="0" fontId="16" fillId="7" borderId="1" xfId="0" applyFont="1" applyFill="1" applyBorder="1" applyAlignment="1">
      <alignment horizontal="center" vertical="center"/>
    </xf>
    <xf numFmtId="0" fontId="16" fillId="0" borderId="1" xfId="14" applyNumberFormat="1" applyFont="1" applyFill="1" applyBorder="1" applyAlignment="1">
      <alignment horizontal="center" vertical="center"/>
    </xf>
    <xf numFmtId="0" fontId="16" fillId="0" borderId="3" xfId="14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43" fontId="16" fillId="4" borderId="6" xfId="1" applyFont="1" applyFill="1" applyBorder="1" applyAlignment="1">
      <alignment horizontal="center" vertical="center"/>
    </xf>
    <xf numFmtId="0" fontId="18" fillId="5" borderId="1" xfId="34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/>
    </xf>
    <xf numFmtId="0" fontId="16" fillId="0" borderId="3" xfId="19" applyFont="1" applyFill="1" applyBorder="1" applyAlignment="1">
      <alignment horizontal="center" vertical="center"/>
    </xf>
    <xf numFmtId="0" fontId="16" fillId="0" borderId="1" xfId="46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6" fillId="0" borderId="1" xfId="50" applyNumberFormat="1" applyFont="1" applyFill="1" applyBorder="1" applyAlignment="1">
      <alignment horizontal="left" vertical="center"/>
    </xf>
    <xf numFmtId="0" fontId="16" fillId="0" borderId="1" xfId="14" applyFont="1" applyFill="1" applyBorder="1" applyAlignment="1">
      <alignment horizontal="left" vertical="center"/>
    </xf>
    <xf numFmtId="0" fontId="16" fillId="0" borderId="3" xfId="13" applyNumberFormat="1" applyFont="1" applyFill="1" applyBorder="1" applyAlignment="1">
      <alignment horizontal="center" vertical="top"/>
    </xf>
    <xf numFmtId="0" fontId="17" fillId="0" borderId="1" xfId="50" applyNumberFormat="1" applyFont="1" applyFill="1" applyBorder="1" applyAlignment="1">
      <alignment horizontal="center" vertical="center"/>
    </xf>
    <xf numFmtId="0" fontId="18" fillId="4" borderId="1" xfId="13" applyNumberFormat="1" applyFont="1" applyFill="1" applyBorder="1" applyAlignment="1">
      <alignment horizontal="center" vertical="center"/>
    </xf>
    <xf numFmtId="0" fontId="16" fillId="0" borderId="1" xfId="47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top"/>
    </xf>
    <xf numFmtId="0" fontId="16" fillId="0" borderId="1" xfId="1" applyNumberFormat="1" applyFont="1" applyFill="1" applyBorder="1" applyAlignment="1">
      <alignment horizontal="left" vertical="center"/>
    </xf>
    <xf numFmtId="0" fontId="16" fillId="0" borderId="1" xfId="1" applyNumberFormat="1" applyFont="1" applyFill="1" applyBorder="1" applyAlignment="1">
      <alignment horizontal="left" vertical="top"/>
    </xf>
    <xf numFmtId="0" fontId="16" fillId="0" borderId="1" xfId="1" applyNumberFormat="1" applyFont="1" applyFill="1" applyBorder="1" applyAlignment="1">
      <alignment horizontal="left"/>
    </xf>
    <xf numFmtId="0" fontId="18" fillId="7" borderId="1" xfId="49" applyFont="1" applyFill="1" applyBorder="1" applyAlignment="1">
      <alignment horizontal="center" vertical="center"/>
    </xf>
    <xf numFmtId="0" fontId="18" fillId="7" borderId="1" xfId="19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9" xfId="13" applyNumberFormat="1" applyFont="1" applyFill="1" applyBorder="1" applyAlignment="1">
      <alignment horizontal="center" vertical="center"/>
    </xf>
    <xf numFmtId="0" fontId="16" fillId="0" borderId="1" xfId="15" applyFont="1" applyFill="1" applyBorder="1" applyAlignment="1">
      <alignment horizontal="center" vertical="center"/>
    </xf>
    <xf numFmtId="0" fontId="16" fillId="0" borderId="1" xfId="15" applyNumberFormat="1" applyFont="1" applyFill="1" applyBorder="1" applyAlignment="1">
      <alignment horizontal="center" vertical="center"/>
    </xf>
    <xf numFmtId="0" fontId="18" fillId="5" borderId="10" xfId="12" applyNumberFormat="1" applyFont="1" applyFill="1" applyBorder="1" applyAlignment="1">
      <alignment horizontal="centerContinuous" vertical="center"/>
    </xf>
    <xf numFmtId="0" fontId="18" fillId="5" borderId="10" xfId="13" applyFont="1" applyFill="1" applyBorder="1" applyAlignment="1">
      <alignment horizontal="center" vertical="center"/>
    </xf>
    <xf numFmtId="0" fontId="18" fillId="5" borderId="11" xfId="13" applyFont="1" applyFill="1" applyBorder="1" applyAlignment="1">
      <alignment horizontal="center" vertical="center"/>
    </xf>
    <xf numFmtId="0" fontId="16" fillId="0" borderId="3" xfId="14" applyFont="1" applyFill="1" applyBorder="1" applyAlignment="1">
      <alignment horizontal="left" vertical="center"/>
    </xf>
    <xf numFmtId="0" fontId="16" fillId="0" borderId="3" xfId="47" applyFont="1" applyFill="1" applyBorder="1" applyAlignment="1">
      <alignment horizontal="left" vertical="center" wrapText="1"/>
    </xf>
    <xf numFmtId="164" fontId="16" fillId="0" borderId="0" xfId="0" applyNumberFormat="1" applyFont="1" applyAlignment="1">
      <alignment horizontal="center" vertical="center"/>
    </xf>
    <xf numFmtId="164" fontId="16" fillId="0" borderId="0" xfId="13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0" fontId="31" fillId="0" borderId="1" xfId="50" applyNumberFormat="1" applyFont="1" applyFill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16" fillId="0" borderId="4" xfId="14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4" fillId="5" borderId="1" xfId="24" applyNumberFormat="1" applyFont="1" applyFill="1" applyBorder="1" applyAlignment="1">
      <alignment horizontal="center" vertical="center"/>
    </xf>
    <xf numFmtId="0" fontId="36" fillId="0" borderId="1" xfId="0" applyFont="1" applyBorder="1" applyAlignment="1">
      <alignment horizontal="left" vertical="center"/>
    </xf>
    <xf numFmtId="0" fontId="18" fillId="8" borderId="12" xfId="14" applyNumberFormat="1" applyFont="1" applyFill="1" applyBorder="1" applyAlignment="1">
      <alignment vertical="center"/>
    </xf>
    <xf numFmtId="0" fontId="16" fillId="8" borderId="13" xfId="0" applyFont="1" applyFill="1" applyBorder="1" applyAlignment="1">
      <alignment horizontal="left" vertical="center"/>
    </xf>
    <xf numFmtId="0" fontId="16" fillId="8" borderId="13" xfId="0" applyFont="1" applyFill="1" applyBorder="1" applyAlignment="1">
      <alignment horizontal="center" vertical="center"/>
    </xf>
    <xf numFmtId="0" fontId="16" fillId="8" borderId="13" xfId="0" applyFont="1" applyFill="1" applyBorder="1" applyAlignment="1">
      <alignment vertical="center"/>
    </xf>
    <xf numFmtId="0" fontId="16" fillId="8" borderId="13" xfId="13" applyNumberFormat="1" applyFont="1" applyFill="1" applyBorder="1" applyAlignment="1">
      <alignment horizontal="left" vertical="center"/>
    </xf>
    <xf numFmtId="0" fontId="16" fillId="8" borderId="13" xfId="13" applyNumberFormat="1" applyFont="1" applyFill="1" applyBorder="1" applyAlignment="1">
      <alignment vertical="center"/>
    </xf>
    <xf numFmtId="0" fontId="16" fillId="8" borderId="13" xfId="13" applyNumberFormat="1" applyFont="1" applyFill="1" applyBorder="1" applyAlignment="1">
      <alignment horizontal="center" vertical="center"/>
    </xf>
    <xf numFmtId="0" fontId="16" fillId="8" borderId="5" xfId="13" applyNumberFormat="1" applyFont="1" applyFill="1" applyBorder="1" applyAlignment="1">
      <alignment vertical="center"/>
    </xf>
    <xf numFmtId="0" fontId="18" fillId="8" borderId="5" xfId="13" applyNumberFormat="1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right" vertical="center"/>
    </xf>
    <xf numFmtId="0" fontId="18" fillId="8" borderId="1" xfId="0" applyFont="1" applyFill="1" applyBorder="1" applyAlignment="1">
      <alignment vertical="center"/>
    </xf>
    <xf numFmtId="0" fontId="18" fillId="8" borderId="1" xfId="0" applyFont="1" applyFill="1" applyBorder="1" applyAlignment="1">
      <alignment horizontal="left" vertical="center"/>
    </xf>
    <xf numFmtId="0" fontId="18" fillId="8" borderId="1" xfId="13" applyNumberFormat="1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right" vertical="center"/>
    </xf>
    <xf numFmtId="0" fontId="27" fillId="9" borderId="0" xfId="0" applyFont="1" applyFill="1" applyBorder="1" applyAlignment="1">
      <alignment horizontal="center" vertical="center"/>
    </xf>
    <xf numFmtId="0" fontId="35" fillId="9" borderId="12" xfId="0" applyFont="1" applyFill="1" applyBorder="1" applyAlignment="1">
      <alignment horizontal="left" vertical="center"/>
    </xf>
    <xf numFmtId="0" fontId="27" fillId="9" borderId="0" xfId="13" applyNumberFormat="1" applyFont="1" applyFill="1" applyBorder="1" applyAlignment="1">
      <alignment horizontal="left" vertical="center"/>
    </xf>
    <xf numFmtId="0" fontId="27" fillId="9" borderId="0" xfId="13" applyNumberFormat="1" applyFont="1" applyFill="1" applyBorder="1" applyAlignment="1">
      <alignment horizontal="center" vertical="center"/>
    </xf>
    <xf numFmtId="0" fontId="16" fillId="9" borderId="0" xfId="13" applyNumberFormat="1" applyFont="1" applyFill="1" applyBorder="1" applyAlignment="1">
      <alignment vertical="center"/>
    </xf>
    <xf numFmtId="0" fontId="27" fillId="9" borderId="0" xfId="13" applyNumberFormat="1" applyFont="1" applyFill="1" applyBorder="1" applyAlignment="1">
      <alignment vertical="center"/>
    </xf>
    <xf numFmtId="0" fontId="35" fillId="9" borderId="0" xfId="0" applyFont="1" applyFill="1" applyBorder="1" applyAlignment="1">
      <alignment horizontal="right" vertical="center"/>
    </xf>
    <xf numFmtId="0" fontId="35" fillId="9" borderId="0" xfId="0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/>
    </xf>
    <xf numFmtId="0" fontId="20" fillId="9" borderId="4" xfId="13" applyNumberFormat="1" applyFont="1" applyFill="1" applyBorder="1" applyAlignment="1">
      <alignment horizontal="center" vertical="center"/>
    </xf>
    <xf numFmtId="0" fontId="20" fillId="9" borderId="1" xfId="13" applyNumberFormat="1" applyFont="1" applyFill="1" applyBorder="1" applyAlignment="1">
      <alignment horizontal="center" vertical="center"/>
    </xf>
    <xf numFmtId="0" fontId="34" fillId="9" borderId="3" xfId="13" applyNumberFormat="1" applyFont="1" applyFill="1" applyBorder="1" applyAlignment="1">
      <alignment horizontal="center" vertical="center"/>
    </xf>
    <xf numFmtId="0" fontId="34" fillId="9" borderId="4" xfId="13" applyNumberFormat="1" applyFont="1" applyFill="1" applyBorder="1" applyAlignment="1">
      <alignment horizontal="center" vertical="center"/>
    </xf>
    <xf numFmtId="0" fontId="35" fillId="9" borderId="3" xfId="13" applyNumberFormat="1" applyFont="1" applyFill="1" applyBorder="1" applyAlignment="1">
      <alignment horizontal="center" vertical="center"/>
    </xf>
    <xf numFmtId="0" fontId="35" fillId="9" borderId="4" xfId="13" applyNumberFormat="1" applyFont="1" applyFill="1" applyBorder="1" applyAlignment="1">
      <alignment horizontal="center" vertical="center"/>
    </xf>
    <xf numFmtId="0" fontId="35" fillId="9" borderId="1" xfId="13" applyNumberFormat="1" applyFont="1" applyFill="1" applyBorder="1" applyAlignment="1">
      <alignment horizontal="center" vertical="center"/>
    </xf>
    <xf numFmtId="0" fontId="20" fillId="9" borderId="3" xfId="13" applyNumberFormat="1" applyFont="1" applyFill="1" applyBorder="1" applyAlignment="1">
      <alignment horizontal="center" vertical="center"/>
    </xf>
    <xf numFmtId="0" fontId="20" fillId="9" borderId="0" xfId="13" applyNumberFormat="1" applyFont="1" applyFill="1" applyBorder="1" applyAlignment="1">
      <alignment horizontal="center" vertical="center"/>
    </xf>
    <xf numFmtId="0" fontId="18" fillId="10" borderId="1" xfId="13" applyNumberFormat="1" applyFont="1" applyFill="1" applyBorder="1" applyAlignment="1">
      <alignment horizontal="centerContinuous" vertical="center"/>
    </xf>
    <xf numFmtId="0" fontId="17" fillId="10" borderId="1" xfId="34" applyNumberFormat="1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16" fillId="10" borderId="1" xfId="13" applyNumberFormat="1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Continuous" vertical="center"/>
    </xf>
    <xf numFmtId="0" fontId="16" fillId="10" borderId="1" xfId="13" applyNumberFormat="1" applyFont="1" applyFill="1" applyBorder="1" applyAlignment="1">
      <alignment vertical="center"/>
    </xf>
    <xf numFmtId="0" fontId="16" fillId="10" borderId="1" xfId="20" applyNumberFormat="1" applyFont="1" applyFill="1" applyBorder="1" applyAlignment="1">
      <alignment horizontal="center" vertical="top" wrapText="1"/>
    </xf>
    <xf numFmtId="0" fontId="27" fillId="11" borderId="1" xfId="13" applyNumberFormat="1" applyFont="1" applyFill="1" applyBorder="1" applyAlignment="1">
      <alignment horizontal="center" vertical="center"/>
    </xf>
    <xf numFmtId="0" fontId="20" fillId="11" borderId="1" xfId="13" applyNumberFormat="1" applyFont="1" applyFill="1" applyBorder="1" applyAlignment="1">
      <alignment horizontal="center" vertical="center"/>
    </xf>
    <xf numFmtId="0" fontId="16" fillId="0" borderId="1" xfId="14" applyNumberFormat="1" applyFont="1" applyFill="1" applyBorder="1" applyAlignment="1">
      <alignment horizontal="left" vertical="center"/>
    </xf>
    <xf numFmtId="0" fontId="0" fillId="0" borderId="1" xfId="0" applyBorder="1"/>
    <xf numFmtId="0" fontId="1" fillId="0" borderId="1" xfId="0" applyFont="1" applyBorder="1" applyAlignment="1">
      <alignment horizontal="right"/>
    </xf>
    <xf numFmtId="0" fontId="18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38" fillId="9" borderId="0" xfId="0" applyFont="1" applyFill="1"/>
    <xf numFmtId="43" fontId="0" fillId="0" borderId="0" xfId="1" applyFont="1"/>
    <xf numFmtId="0" fontId="16" fillId="0" borderId="1" xfId="46" applyFont="1" applyFill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18" fillId="8" borderId="12" xfId="0" applyFont="1" applyFill="1" applyBorder="1" applyAlignment="1">
      <alignment horizontal="left" vertical="center"/>
    </xf>
    <xf numFmtId="0" fontId="18" fillId="8" borderId="13" xfId="0" applyFont="1" applyFill="1" applyBorder="1" applyAlignment="1">
      <alignment horizontal="left" vertical="center"/>
    </xf>
    <xf numFmtId="0" fontId="39" fillId="0" borderId="1" xfId="14" applyNumberFormat="1" applyFont="1" applyFill="1" applyBorder="1" applyAlignment="1">
      <alignment horizontal="left" vertical="center"/>
    </xf>
    <xf numFmtId="0" fontId="21" fillId="6" borderId="1" xfId="13" applyNumberFormat="1" applyFont="1" applyFill="1" applyBorder="1" applyAlignment="1">
      <alignment horizontal="center" vertical="center"/>
    </xf>
    <xf numFmtId="0" fontId="39" fillId="4" borderId="3" xfId="13" applyNumberFormat="1" applyFont="1" applyFill="1" applyBorder="1" applyAlignment="1">
      <alignment horizontal="center" vertical="center"/>
    </xf>
    <xf numFmtId="0" fontId="39" fillId="4" borderId="4" xfId="13" applyNumberFormat="1" applyFont="1" applyFill="1" applyBorder="1" applyAlignment="1">
      <alignment horizontal="center" vertical="center"/>
    </xf>
    <xf numFmtId="0" fontId="39" fillId="4" borderId="1" xfId="13" applyNumberFormat="1" applyFont="1" applyFill="1" applyBorder="1" applyAlignment="1">
      <alignment horizontal="center" vertical="center"/>
    </xf>
    <xf numFmtId="0" fontId="27" fillId="4" borderId="3" xfId="13" applyNumberFormat="1" applyFont="1" applyFill="1" applyBorder="1" applyAlignment="1">
      <alignment horizontal="center" vertical="center"/>
    </xf>
    <xf numFmtId="0" fontId="40" fillId="10" borderId="1" xfId="13" applyNumberFormat="1" applyFont="1" applyFill="1" applyBorder="1" applyAlignment="1">
      <alignment horizontal="center" vertical="center"/>
    </xf>
    <xf numFmtId="0" fontId="39" fillId="10" borderId="1" xfId="13" applyNumberFormat="1" applyFont="1" applyFill="1" applyBorder="1" applyAlignment="1">
      <alignment horizontal="center" vertical="center"/>
    </xf>
    <xf numFmtId="0" fontId="40" fillId="4" borderId="3" xfId="13" applyNumberFormat="1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/>
    </xf>
    <xf numFmtId="0" fontId="16" fillId="12" borderId="1" xfId="13" applyNumberFormat="1" applyFont="1" applyFill="1" applyBorder="1" applyAlignment="1">
      <alignment horizontal="center" vertical="center"/>
    </xf>
    <xf numFmtId="0" fontId="16" fillId="12" borderId="1" xfId="13" applyNumberFormat="1" applyFont="1" applyFill="1" applyBorder="1" applyAlignment="1">
      <alignment vertical="center"/>
    </xf>
    <xf numFmtId="0" fontId="16" fillId="12" borderId="3" xfId="14" applyFont="1" applyFill="1" applyBorder="1" applyAlignment="1">
      <alignment horizontal="left" vertical="center"/>
    </xf>
    <xf numFmtId="0" fontId="16" fillId="12" borderId="3" xfId="47" applyFont="1" applyFill="1" applyBorder="1" applyAlignment="1">
      <alignment horizontal="left" vertical="center" wrapText="1"/>
    </xf>
    <xf numFmtId="0" fontId="16" fillId="12" borderId="1" xfId="0" applyFont="1" applyFill="1" applyBorder="1" applyAlignment="1">
      <alignment vertical="center"/>
    </xf>
    <xf numFmtId="0" fontId="16" fillId="12" borderId="1" xfId="0" applyFont="1" applyFill="1" applyBorder="1" applyAlignment="1">
      <alignment horizontal="left" vertical="center"/>
    </xf>
    <xf numFmtId="0" fontId="16" fillId="3" borderId="3" xfId="14" applyFont="1" applyFill="1" applyBorder="1" applyAlignment="1">
      <alignment horizontal="center" vertical="center"/>
    </xf>
    <xf numFmtId="0" fontId="16" fillId="12" borderId="1" xfId="46" quotePrefix="1" applyFont="1" applyFill="1" applyBorder="1" applyAlignment="1">
      <alignment horizontal="center" vertical="center"/>
    </xf>
    <xf numFmtId="0" fontId="31" fillId="12" borderId="1" xfId="0" applyFont="1" applyFill="1" applyBorder="1" applyAlignment="1">
      <alignment horizontal="left" vertical="center"/>
    </xf>
    <xf numFmtId="0" fontId="16" fillId="12" borderId="3" xfId="13" applyNumberFormat="1" applyFont="1" applyFill="1" applyBorder="1" applyAlignment="1">
      <alignment horizontal="center" vertical="center"/>
    </xf>
    <xf numFmtId="0" fontId="16" fillId="12" borderId="3" xfId="13" applyNumberFormat="1" applyFont="1" applyFill="1" applyBorder="1" applyAlignment="1">
      <alignment horizontal="left" vertical="center"/>
    </xf>
    <xf numFmtId="0" fontId="16" fillId="0" borderId="3" xfId="14" applyNumberFormat="1" applyFont="1" applyFill="1" applyBorder="1" applyAlignment="1">
      <alignment horizontal="center" vertical="center"/>
    </xf>
    <xf numFmtId="0" fontId="34" fillId="9" borderId="0" xfId="0" applyFont="1" applyFill="1"/>
    <xf numFmtId="0" fontId="32" fillId="13" borderId="3" xfId="0" applyFont="1" applyFill="1" applyBorder="1" applyAlignment="1">
      <alignment horizontal="left" vertical="center"/>
    </xf>
    <xf numFmtId="0" fontId="16" fillId="0" borderId="1" xfId="49" applyFont="1" applyFill="1" applyBorder="1" applyAlignment="1">
      <alignment horizontal="center" vertical="center"/>
    </xf>
    <xf numFmtId="0" fontId="16" fillId="13" borderId="1" xfId="0" applyFont="1" applyFill="1" applyBorder="1" applyAlignment="1">
      <alignment vertical="center"/>
    </xf>
    <xf numFmtId="0" fontId="18" fillId="5" borderId="1" xfId="14" applyFont="1" applyFill="1" applyBorder="1" applyAlignment="1">
      <alignment horizontal="center" vertical="center"/>
    </xf>
    <xf numFmtId="0" fontId="18" fillId="7" borderId="1" xfId="14" applyFont="1" applyFill="1" applyBorder="1" applyAlignment="1">
      <alignment horizontal="center" vertical="center"/>
    </xf>
    <xf numFmtId="0" fontId="18" fillId="7" borderId="1" xfId="14" applyNumberFormat="1" applyFont="1" applyFill="1" applyBorder="1" applyAlignment="1">
      <alignment horizontal="center" vertical="center"/>
    </xf>
    <xf numFmtId="0" fontId="41" fillId="7" borderId="1" xfId="14" applyFont="1" applyFill="1" applyBorder="1" applyAlignment="1">
      <alignment horizontal="right" vertical="center"/>
    </xf>
    <xf numFmtId="0" fontId="32" fillId="13" borderId="1" xfId="14" applyNumberFormat="1" applyFont="1" applyFill="1" applyBorder="1" applyAlignment="1">
      <alignment horizontal="right" vertical="center"/>
    </xf>
    <xf numFmtId="0" fontId="16" fillId="13" borderId="1" xfId="14" applyNumberFormat="1" applyFont="1" applyFill="1" applyBorder="1" applyAlignment="1">
      <alignment horizontal="center" vertical="center"/>
    </xf>
    <xf numFmtId="0" fontId="16" fillId="0" borderId="3" xfId="14" applyNumberFormat="1" applyFont="1" applyFill="1" applyBorder="1" applyAlignment="1">
      <alignment horizontal="center" vertical="center" wrapText="1"/>
    </xf>
    <xf numFmtId="0" fontId="16" fillId="0" borderId="3" xfId="24" applyNumberFormat="1" applyFont="1" applyFill="1" applyBorder="1" applyAlignment="1">
      <alignment horizontal="center" vertical="center"/>
    </xf>
    <xf numFmtId="43" fontId="16" fillId="0" borderId="3" xfId="1" applyFont="1" applyFill="1" applyBorder="1" applyAlignment="1">
      <alignment horizontal="center" vertical="center"/>
    </xf>
    <xf numFmtId="0" fontId="16" fillId="0" borderId="1" xfId="14" applyNumberFormat="1" applyFont="1" applyFill="1" applyBorder="1" applyAlignment="1">
      <alignment horizontal="center" vertical="center" wrapText="1"/>
    </xf>
    <xf numFmtId="0" fontId="16" fillId="13" borderId="1" xfId="14" applyNumberFormat="1" applyFont="1" applyFill="1" applyBorder="1" applyAlignment="1">
      <alignment horizontal="center" vertical="center" wrapText="1"/>
    </xf>
    <xf numFmtId="43" fontId="16" fillId="0" borderId="1" xfId="1" applyFont="1" applyFill="1" applyBorder="1" applyAlignment="1">
      <alignment horizontal="center" vertical="center"/>
    </xf>
    <xf numFmtId="0" fontId="16" fillId="13" borderId="9" xfId="14" applyNumberFormat="1" applyFont="1" applyFill="1" applyBorder="1" applyAlignment="1">
      <alignment vertical="center"/>
    </xf>
    <xf numFmtId="43" fontId="16" fillId="13" borderId="9" xfId="1" applyFont="1" applyFill="1" applyBorder="1" applyAlignment="1">
      <alignment vertical="center"/>
    </xf>
    <xf numFmtId="0" fontId="16" fillId="12" borderId="9" xfId="0" applyFont="1" applyFill="1" applyBorder="1" applyAlignment="1">
      <alignment vertical="center"/>
    </xf>
    <xf numFmtId="0" fontId="16" fillId="3" borderId="3" xfId="14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8" fillId="5" borderId="5" xfId="14" applyFont="1" applyFill="1" applyBorder="1" applyAlignment="1">
      <alignment horizontal="center" vertical="center"/>
    </xf>
    <xf numFmtId="0" fontId="18" fillId="5" borderId="12" xfId="14" applyFont="1" applyFill="1" applyBorder="1" applyAlignment="1">
      <alignment horizontal="center" vertical="center"/>
    </xf>
    <xf numFmtId="0" fontId="18" fillId="7" borderId="1" xfId="50" applyNumberFormat="1" applyFont="1" applyFill="1" applyBorder="1" applyAlignment="1">
      <alignment horizontal="center" vertical="center"/>
    </xf>
    <xf numFmtId="0" fontId="18" fillId="14" borderId="1" xfId="14" applyFont="1" applyFill="1" applyBorder="1" applyAlignment="1">
      <alignment horizontal="center" vertical="top"/>
    </xf>
    <xf numFmtId="0" fontId="16" fillId="0" borderId="14" xfId="0" applyFont="1" applyFill="1" applyBorder="1" applyAlignment="1">
      <alignment vertical="center"/>
    </xf>
    <xf numFmtId="0" fontId="39" fillId="0" borderId="3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43" fontId="17" fillId="4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6" fillId="0" borderId="1" xfId="47" applyFont="1" applyFill="1" applyBorder="1" applyAlignment="1">
      <alignment horizontal="left" vertical="center"/>
    </xf>
    <xf numFmtId="0" fontId="1" fillId="15" borderId="1" xfId="0" applyFont="1" applyFill="1" applyBorder="1" applyAlignment="1">
      <alignment horizontal="center"/>
    </xf>
    <xf numFmtId="0" fontId="42" fillId="0" borderId="1" xfId="0" applyFont="1" applyBorder="1" applyAlignment="1">
      <alignment horizontal="center"/>
    </xf>
    <xf numFmtId="43" fontId="43" fillId="0" borderId="1" xfId="1" applyFont="1" applyBorder="1"/>
    <xf numFmtId="0" fontId="37" fillId="0" borderId="1" xfId="14" applyFont="1" applyFill="1" applyBorder="1" applyAlignment="1">
      <alignment horizontal="left" vertical="center"/>
    </xf>
    <xf numFmtId="165" fontId="18" fillId="0" borderId="1" xfId="14" applyNumberFormat="1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9" fillId="0" borderId="1" xfId="49" applyNumberFormat="1" applyFont="1" applyFill="1" applyBorder="1" applyAlignment="1">
      <alignment horizontal="left" vertical="center"/>
    </xf>
    <xf numFmtId="0" fontId="31" fillId="0" borderId="1" xfId="7" applyNumberFormat="1" applyFont="1" applyFill="1" applyBorder="1" applyAlignment="1">
      <alignment horizontal="left" vertical="center"/>
    </xf>
    <xf numFmtId="0" fontId="39" fillId="0" borderId="1" xfId="0" applyNumberFormat="1" applyFont="1" applyFill="1" applyBorder="1" applyAlignment="1">
      <alignment horizontal="left" vertical="center"/>
    </xf>
    <xf numFmtId="0" fontId="16" fillId="0" borderId="1" xfId="1" applyNumberFormat="1" applyFont="1" applyFill="1" applyBorder="1" applyAlignment="1">
      <alignment horizontal="left" vertical="center" wrapText="1"/>
    </xf>
    <xf numFmtId="0" fontId="31" fillId="0" borderId="0" xfId="0" applyFont="1" applyAlignment="1">
      <alignment vertical="center"/>
    </xf>
    <xf numFmtId="0" fontId="16" fillId="13" borderId="1" xfId="0" applyFont="1" applyFill="1" applyBorder="1" applyAlignment="1">
      <alignment horizontal="left" vertical="center"/>
    </xf>
    <xf numFmtId="0" fontId="16" fillId="13" borderId="3" xfId="0" applyFont="1" applyFill="1" applyBorder="1" applyAlignment="1">
      <alignment vertical="center"/>
    </xf>
    <xf numFmtId="0" fontId="16" fillId="13" borderId="1" xfId="0" applyFont="1" applyFill="1" applyBorder="1" applyAlignment="1">
      <alignment horizontal="center" vertical="center"/>
    </xf>
    <xf numFmtId="0" fontId="39" fillId="0" borderId="1" xfId="1" applyNumberFormat="1" applyFont="1" applyFill="1" applyBorder="1" applyAlignment="1">
      <alignment horizontal="left" vertical="center" wrapText="1"/>
    </xf>
    <xf numFmtId="0" fontId="18" fillId="0" borderId="1" xfId="49" applyFont="1" applyFill="1" applyBorder="1" applyAlignment="1">
      <alignment horizontal="left" vertical="center"/>
    </xf>
    <xf numFmtId="0" fontId="31" fillId="0" borderId="1" xfId="14" applyFont="1" applyFill="1" applyBorder="1" applyAlignment="1">
      <alignment horizontal="left" vertical="center"/>
    </xf>
    <xf numFmtId="0" fontId="16" fillId="3" borderId="1" xfId="49" applyFont="1" applyFill="1" applyBorder="1" applyAlignment="1">
      <alignment vertical="center"/>
    </xf>
    <xf numFmtId="0" fontId="16" fillId="0" borderId="1" xfId="49" applyFont="1" applyFill="1" applyBorder="1" applyAlignment="1">
      <alignment vertical="center"/>
    </xf>
    <xf numFmtId="0" fontId="37" fillId="0" borderId="1" xfId="0" applyFont="1" applyFill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3" xfId="0" applyNumberFormat="1" applyFont="1" applyFill="1" applyBorder="1" applyAlignment="1">
      <alignment vertical="center" wrapText="1"/>
    </xf>
    <xf numFmtId="0" fontId="39" fillId="0" borderId="3" xfId="0" applyFont="1" applyFill="1" applyBorder="1" applyAlignment="1">
      <alignment vertical="center" wrapText="1"/>
    </xf>
    <xf numFmtId="0" fontId="39" fillId="0" borderId="3" xfId="0" applyFont="1" applyBorder="1" applyAlignment="1">
      <alignment vertical="center" wrapText="1"/>
    </xf>
    <xf numFmtId="0" fontId="16" fillId="0" borderId="3" xfId="14" applyNumberFormat="1" applyFont="1" applyFill="1" applyBorder="1" applyAlignment="1">
      <alignment horizontal="left" vertical="center"/>
    </xf>
    <xf numFmtId="43" fontId="16" fillId="0" borderId="3" xfId="1" applyFont="1" applyFill="1" applyBorder="1" applyAlignment="1">
      <alignment horizontal="left" vertical="center"/>
    </xf>
    <xf numFmtId="0" fontId="16" fillId="0" borderId="1" xfId="14" applyNumberFormat="1" applyFont="1" applyFill="1" applyBorder="1" applyAlignment="1">
      <alignment horizontal="left" vertical="center" wrapText="1"/>
    </xf>
    <xf numFmtId="0" fontId="18" fillId="0" borderId="1" xfId="19" applyFont="1" applyFill="1" applyBorder="1" applyAlignment="1">
      <alignment horizontal="left" vertical="center"/>
    </xf>
    <xf numFmtId="0" fontId="18" fillId="0" borderId="1" xfId="14" applyFont="1" applyFill="1" applyBorder="1" applyAlignment="1">
      <alignment horizontal="left" vertical="top"/>
    </xf>
    <xf numFmtId="166" fontId="0" fillId="0" borderId="0" xfId="16" applyNumberFormat="1" applyFont="1"/>
    <xf numFmtId="0" fontId="33" fillId="0" borderId="0" xfId="0" applyFont="1" applyFill="1" applyBorder="1" applyAlignment="1">
      <alignment horizontal="center" vertical="center"/>
    </xf>
    <xf numFmtId="0" fontId="33" fillId="0" borderId="0" xfId="13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/>
    </xf>
    <xf numFmtId="0" fontId="16" fillId="0" borderId="1" xfId="1" applyNumberFormat="1" applyFont="1" applyFill="1" applyBorder="1" applyAlignment="1">
      <alignment horizontal="center" vertical="center" wrapText="1"/>
    </xf>
    <xf numFmtId="0" fontId="16" fillId="0" borderId="1" xfId="14" applyFont="1" applyFill="1" applyBorder="1" applyAlignment="1">
      <alignment vertical="center"/>
    </xf>
    <xf numFmtId="43" fontId="33" fillId="13" borderId="1" xfId="1" applyFont="1" applyFill="1" applyBorder="1" applyAlignment="1">
      <alignment horizontal="left" vertical="center"/>
    </xf>
    <xf numFmtId="0" fontId="31" fillId="3" borderId="1" xfId="14" applyNumberFormat="1" applyFont="1" applyFill="1" applyBorder="1" applyAlignment="1">
      <alignment vertical="center"/>
    </xf>
    <xf numFmtId="0" fontId="31" fillId="0" borderId="1" xfId="14" applyNumberFormat="1" applyFont="1" applyFill="1" applyBorder="1" applyAlignment="1">
      <alignment vertical="center"/>
    </xf>
    <xf numFmtId="0" fontId="16" fillId="0" borderId="1" xfId="47" applyFont="1" applyFill="1" applyBorder="1" applyAlignment="1">
      <alignment vertical="center" wrapText="1"/>
    </xf>
    <xf numFmtId="0" fontId="16" fillId="0" borderId="14" xfId="13" applyNumberFormat="1" applyFont="1" applyFill="1" applyBorder="1" applyAlignment="1">
      <alignment horizontal="center" vertical="center"/>
    </xf>
    <xf numFmtId="0" fontId="16" fillId="0" borderId="12" xfId="50" applyNumberFormat="1" applyFont="1" applyFill="1" applyBorder="1" applyAlignment="1">
      <alignment horizontal="center" vertical="center"/>
    </xf>
    <xf numFmtId="165" fontId="18" fillId="0" borderId="12" xfId="14" applyNumberFormat="1" applyFont="1" applyFill="1" applyBorder="1" applyAlignment="1">
      <alignment horizontal="center" vertical="center"/>
    </xf>
    <xf numFmtId="0" fontId="16" fillId="3" borderId="1" xfId="14" applyNumberFormat="1" applyFont="1" applyFill="1" applyBorder="1" applyAlignment="1">
      <alignment vertical="center"/>
    </xf>
    <xf numFmtId="0" fontId="31" fillId="0" borderId="1" xfId="47" applyFont="1" applyFill="1" applyBorder="1" applyAlignment="1">
      <alignment horizontal="left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2" xfId="14" applyFont="1" applyFill="1" applyBorder="1" applyAlignment="1">
      <alignment horizontal="left" vertical="center"/>
    </xf>
    <xf numFmtId="0" fontId="16" fillId="0" borderId="1" xfId="49" applyNumberFormat="1" applyFont="1" applyFill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6" fillId="4" borderId="4" xfId="46" quotePrefix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65" fontId="18" fillId="0" borderId="3" xfId="14" applyNumberFormat="1" applyFont="1" applyFill="1" applyBorder="1" applyAlignment="1">
      <alignment horizontal="center" vertical="center"/>
    </xf>
    <xf numFmtId="0" fontId="52" fillId="0" borderId="1" xfId="14" applyNumberFormat="1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3" fontId="53" fillId="0" borderId="3" xfId="1" applyNumberFormat="1" applyFont="1" applyFill="1" applyBorder="1" applyAlignment="1">
      <alignment horizontal="right" vertical="center" wrapText="1"/>
    </xf>
    <xf numFmtId="0" fontId="53" fillId="3" borderId="1" xfId="23" applyFont="1" applyFill="1" applyBorder="1" applyAlignment="1">
      <alignment horizontal="right" vertical="center"/>
    </xf>
    <xf numFmtId="0" fontId="52" fillId="3" borderId="1" xfId="23" applyFont="1" applyFill="1" applyBorder="1" applyAlignment="1">
      <alignment horizontal="left" vertical="center"/>
    </xf>
    <xf numFmtId="0" fontId="53" fillId="3" borderId="1" xfId="0" applyFont="1" applyFill="1" applyBorder="1" applyAlignment="1">
      <alignment horizontal="right" vertical="center"/>
    </xf>
    <xf numFmtId="0" fontId="53" fillId="3" borderId="1" xfId="49" applyFont="1" applyFill="1" applyBorder="1" applyAlignment="1">
      <alignment horizontal="right" vertical="center"/>
    </xf>
    <xf numFmtId="0" fontId="52" fillId="0" borderId="1" xfId="23" applyFont="1" applyFill="1" applyBorder="1" applyAlignment="1">
      <alignment horizontal="left" vertical="center"/>
    </xf>
    <xf numFmtId="0" fontId="54" fillId="0" borderId="1" xfId="0" applyFont="1" applyBorder="1" applyAlignment="1">
      <alignment horizontal="left" vertical="center"/>
    </xf>
    <xf numFmtId="0" fontId="54" fillId="0" borderId="1" xfId="14" applyFont="1" applyFill="1" applyBorder="1" applyAlignment="1">
      <alignment horizontal="left" vertical="center"/>
    </xf>
    <xf numFmtId="0" fontId="54" fillId="0" borderId="1" xfId="0" applyFont="1" applyBorder="1" applyAlignment="1">
      <alignment vertical="center"/>
    </xf>
    <xf numFmtId="0" fontId="16" fillId="0" borderId="3" xfId="0" applyFont="1" applyFill="1" applyBorder="1" applyAlignment="1">
      <alignment horizontal="center"/>
    </xf>
    <xf numFmtId="0" fontId="16" fillId="0" borderId="4" xfId="0" applyFont="1" applyBorder="1" applyAlignment="1">
      <alignment vertical="center"/>
    </xf>
    <xf numFmtId="0" fontId="52" fillId="0" borderId="3" xfId="14" applyNumberFormat="1" applyFont="1" applyFill="1" applyBorder="1" applyAlignment="1">
      <alignment horizontal="center" vertical="center"/>
    </xf>
    <xf numFmtId="0" fontId="52" fillId="0" borderId="1" xfId="46" quotePrefix="1" applyFont="1" applyFill="1" applyBorder="1" applyAlignment="1">
      <alignment horizontal="center" vertical="center"/>
    </xf>
    <xf numFmtId="0" fontId="55" fillId="14" borderId="12" xfId="14" applyFont="1" applyFill="1" applyBorder="1" applyAlignment="1">
      <alignment horizontal="center" vertical="top"/>
    </xf>
    <xf numFmtId="0" fontId="16" fillId="0" borderId="1" xfId="46" quotePrefix="1" applyFont="1" applyFill="1" applyBorder="1" applyAlignment="1">
      <alignment horizontal="center" vertical="center"/>
    </xf>
    <xf numFmtId="0" fontId="53" fillId="7" borderId="1" xfId="49" applyFont="1" applyFill="1" applyBorder="1" applyAlignment="1">
      <alignment horizontal="right" vertical="center"/>
    </xf>
    <xf numFmtId="0" fontId="18" fillId="0" borderId="1" xfId="19" applyFont="1" applyFill="1" applyBorder="1" applyAlignment="1">
      <alignment horizontal="center" vertical="center"/>
    </xf>
    <xf numFmtId="0" fontId="17" fillId="4" borderId="1" xfId="1" applyNumberFormat="1" applyFont="1" applyFill="1" applyBorder="1" applyAlignment="1">
      <alignment horizontal="center" vertical="center"/>
    </xf>
    <xf numFmtId="0" fontId="52" fillId="0" borderId="1" xfId="1" applyNumberFormat="1" applyFont="1" applyFill="1" applyBorder="1" applyAlignment="1">
      <alignment horizontal="left" vertical="center"/>
    </xf>
    <xf numFmtId="0" fontId="52" fillId="0" borderId="1" xfId="14" applyFont="1" applyFill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52" fillId="0" borderId="1" xfId="49" applyFont="1" applyFill="1" applyBorder="1" applyAlignment="1">
      <alignment horizontal="center" vertical="center"/>
    </xf>
    <xf numFmtId="0" fontId="16" fillId="0" borderId="1" xfId="7" applyNumberFormat="1" applyFont="1" applyFill="1" applyBorder="1" applyAlignment="1">
      <alignment horizontal="center" vertical="center"/>
    </xf>
    <xf numFmtId="0" fontId="52" fillId="3" borderId="3" xfId="14" applyNumberFormat="1" applyFont="1" applyFill="1" applyBorder="1" applyAlignment="1">
      <alignment horizontal="center" vertical="center"/>
    </xf>
    <xf numFmtId="0" fontId="17" fillId="0" borderId="1" xfId="23" applyFont="1" applyFill="1" applyBorder="1" applyAlignment="1">
      <alignment horizontal="left" vertical="center"/>
    </xf>
    <xf numFmtId="0" fontId="56" fillId="0" borderId="1" xfId="23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vertical="center"/>
    </xf>
    <xf numFmtId="0" fontId="52" fillId="0" borderId="1" xfId="0" applyFont="1" applyBorder="1" applyAlignment="1">
      <alignment horizontal="center" vertical="center"/>
    </xf>
    <xf numFmtId="0" fontId="17" fillId="0" borderId="1" xfId="14" applyNumberFormat="1" applyFont="1" applyFill="1" applyBorder="1" applyAlignment="1">
      <alignment horizontal="center" vertical="center"/>
    </xf>
    <xf numFmtId="0" fontId="16" fillId="13" borderId="9" xfId="0" applyFont="1" applyFill="1" applyBorder="1" applyAlignment="1">
      <alignment vertical="center"/>
    </xf>
    <xf numFmtId="0" fontId="57" fillId="0" borderId="3" xfId="50" applyNumberFormat="1" applyFont="1" applyFill="1" applyBorder="1" applyAlignment="1">
      <alignment vertical="center"/>
    </xf>
    <xf numFmtId="0" fontId="16" fillId="16" borderId="1" xfId="0" applyFont="1" applyFill="1" applyBorder="1" applyAlignment="1">
      <alignment horizontal="center" vertical="center"/>
    </xf>
    <xf numFmtId="0" fontId="57" fillId="0" borderId="9" xfId="0" applyFont="1" applyFill="1" applyBorder="1" applyAlignment="1">
      <alignment horizontal="left" vertical="center"/>
    </xf>
    <xf numFmtId="0" fontId="49" fillId="0" borderId="1" xfId="0" applyFont="1" applyFill="1" applyBorder="1" applyAlignment="1">
      <alignment horizontal="left" vertical="center"/>
    </xf>
    <xf numFmtId="0" fontId="49" fillId="0" borderId="1" xfId="14" applyFont="1" applyFill="1" applyBorder="1" applyAlignment="1">
      <alignment horizontal="left" vertical="center"/>
    </xf>
    <xf numFmtId="0" fontId="49" fillId="0" borderId="1" xfId="50" applyNumberFormat="1" applyFont="1" applyFill="1" applyBorder="1" applyAlignment="1">
      <alignment horizontal="left" vertical="center"/>
    </xf>
    <xf numFmtId="0" fontId="49" fillId="0" borderId="1" xfId="1" applyNumberFormat="1" applyFont="1" applyFill="1" applyBorder="1" applyAlignment="1">
      <alignment horizontal="left" vertical="center"/>
    </xf>
    <xf numFmtId="0" fontId="49" fillId="0" borderId="1" xfId="1" applyNumberFormat="1" applyFont="1" applyFill="1" applyBorder="1" applyAlignment="1">
      <alignment horizontal="left" vertical="top"/>
    </xf>
    <xf numFmtId="0" fontId="49" fillId="0" borderId="1" xfId="1" applyNumberFormat="1" applyFont="1" applyFill="1" applyBorder="1" applyAlignment="1">
      <alignment horizontal="left"/>
    </xf>
    <xf numFmtId="0" fontId="49" fillId="0" borderId="1" xfId="14" applyNumberFormat="1" applyFont="1" applyFill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9" fillId="0" borderId="1" xfId="0" applyFont="1" applyFill="1" applyBorder="1" applyAlignment="1">
      <alignment horizontal="left" vertical="top"/>
    </xf>
    <xf numFmtId="0" fontId="49" fillId="0" borderId="1" xfId="47" applyFont="1" applyFill="1" applyBorder="1" applyAlignment="1">
      <alignment horizontal="left" vertical="center" wrapText="1"/>
    </xf>
    <xf numFmtId="0" fontId="49" fillId="0" borderId="0" xfId="0" applyFont="1" applyAlignment="1">
      <alignment horizontal="center"/>
    </xf>
    <xf numFmtId="0" fontId="49" fillId="0" borderId="0" xfId="0" applyFont="1"/>
    <xf numFmtId="0" fontId="49" fillId="0" borderId="0" xfId="0" applyFont="1" applyAlignment="1">
      <alignment horizontal="left"/>
    </xf>
    <xf numFmtId="0" fontId="49" fillId="0" borderId="1" xfId="0" applyFont="1" applyBorder="1" applyAlignment="1">
      <alignment horizontal="center"/>
    </xf>
    <xf numFmtId="0" fontId="49" fillId="3" borderId="1" xfId="14" applyNumberFormat="1" applyFont="1" applyFill="1" applyBorder="1" applyAlignment="1">
      <alignment horizontal="left" vertical="center"/>
    </xf>
    <xf numFmtId="0" fontId="48" fillId="17" borderId="1" xfId="0" applyFont="1" applyFill="1" applyBorder="1" applyAlignment="1">
      <alignment horizontal="center"/>
    </xf>
    <xf numFmtId="0" fontId="48" fillId="17" borderId="1" xfId="14" applyFont="1" applyFill="1" applyBorder="1" applyAlignment="1">
      <alignment horizontal="left" vertical="center"/>
    </xf>
    <xf numFmtId="0" fontId="48" fillId="17" borderId="1" xfId="14" applyFont="1" applyFill="1" applyBorder="1" applyAlignment="1">
      <alignment horizontal="center" vertical="center"/>
    </xf>
    <xf numFmtId="0" fontId="16" fillId="0" borderId="1" xfId="15" applyNumberFormat="1" applyFont="1" applyFill="1" applyBorder="1" applyAlignment="1">
      <alignment horizontal="center" vertical="center" wrapText="1"/>
    </xf>
    <xf numFmtId="0" fontId="16" fillId="0" borderId="3" xfId="12" applyNumberFormat="1" applyFont="1" applyFill="1" applyBorder="1" applyAlignment="1">
      <alignment horizontal="center" vertical="center"/>
    </xf>
    <xf numFmtId="0" fontId="16" fillId="0" borderId="4" xfId="12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0" borderId="3" xfId="15" applyNumberFormat="1" applyFont="1" applyFill="1" applyBorder="1" applyAlignment="1">
      <alignment horizontal="center" vertical="center" wrapText="1"/>
    </xf>
    <xf numFmtId="0" fontId="16" fillId="0" borderId="4" xfId="15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58" fillId="0" borderId="3" xfId="0" applyFont="1" applyFill="1" applyBorder="1" applyAlignment="1">
      <alignment horizontal="right" vertical="center"/>
    </xf>
    <xf numFmtId="0" fontId="58" fillId="0" borderId="4" xfId="0" applyFont="1" applyFill="1" applyBorder="1" applyAlignment="1">
      <alignment horizontal="right" vertical="center"/>
    </xf>
    <xf numFmtId="0" fontId="58" fillId="0" borderId="9" xfId="0" applyFont="1" applyFill="1" applyBorder="1" applyAlignment="1">
      <alignment horizontal="right" vertical="center"/>
    </xf>
    <xf numFmtId="0" fontId="52" fillId="0" borderId="3" xfId="0" applyFont="1" applyFill="1" applyBorder="1" applyAlignment="1">
      <alignment horizontal="center" vertical="center"/>
    </xf>
    <xf numFmtId="0" fontId="52" fillId="0" borderId="4" xfId="0" applyFont="1" applyFill="1" applyBorder="1" applyAlignment="1">
      <alignment horizontal="center" vertical="center"/>
    </xf>
    <xf numFmtId="0" fontId="52" fillId="0" borderId="9" xfId="0" applyFont="1" applyFill="1" applyBorder="1" applyAlignment="1">
      <alignment horizontal="center" vertical="center"/>
    </xf>
    <xf numFmtId="0" fontId="56" fillId="0" borderId="3" xfId="0" applyFont="1" applyFill="1" applyBorder="1" applyAlignment="1">
      <alignment horizontal="center" vertical="center"/>
    </xf>
    <xf numFmtId="0" fontId="56" fillId="0" borderId="4" xfId="0" applyFont="1" applyFill="1" applyBorder="1" applyAlignment="1">
      <alignment horizontal="center" vertical="center"/>
    </xf>
    <xf numFmtId="0" fontId="56" fillId="0" borderId="9" xfId="0" applyFont="1" applyFill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0" fontId="59" fillId="0" borderId="13" xfId="0" applyFont="1" applyBorder="1" applyAlignment="1">
      <alignment horizontal="center" vertical="center"/>
    </xf>
    <xf numFmtId="0" fontId="59" fillId="0" borderId="5" xfId="0" applyFont="1" applyBorder="1" applyAlignment="1">
      <alignment horizontal="center" vertical="center"/>
    </xf>
    <xf numFmtId="0" fontId="26" fillId="4" borderId="4" xfId="46" quotePrefix="1" applyFont="1" applyFill="1" applyBorder="1" applyAlignment="1">
      <alignment horizontal="center" vertical="center"/>
    </xf>
    <xf numFmtId="0" fontId="16" fillId="0" borderId="1" xfId="12" applyNumberFormat="1" applyFont="1" applyFill="1" applyBorder="1" applyAlignment="1">
      <alignment horizontal="center" vertical="center"/>
    </xf>
    <xf numFmtId="164" fontId="0" fillId="0" borderId="0" xfId="0" quotePrefix="1" applyNumberFormat="1" applyAlignment="1">
      <alignment horizontal="left"/>
    </xf>
    <xf numFmtId="164" fontId="0" fillId="0" borderId="0" xfId="0" applyNumberFormat="1" applyFont="1" applyAlignment="1">
      <alignment horizontal="left"/>
    </xf>
    <xf numFmtId="0" fontId="16" fillId="4" borderId="4" xfId="46" quotePrefix="1" applyFont="1" applyFill="1" applyBorder="1" applyAlignment="1">
      <alignment horizontal="center" vertical="center"/>
    </xf>
    <xf numFmtId="0" fontId="17" fillId="4" borderId="4" xfId="13" applyFont="1" applyFill="1" applyBorder="1" applyAlignment="1">
      <alignment horizontal="center" vertical="center"/>
    </xf>
    <xf numFmtId="0" fontId="56" fillId="0" borderId="1" xfId="49" applyFont="1" applyFill="1" applyBorder="1" applyAlignment="1">
      <alignment horizontal="center" vertical="center" wrapText="1"/>
    </xf>
    <xf numFmtId="0" fontId="56" fillId="0" borderId="3" xfId="49" applyFont="1" applyFill="1" applyBorder="1" applyAlignment="1">
      <alignment horizontal="center" vertical="center" wrapText="1"/>
    </xf>
    <xf numFmtId="0" fontId="16" fillId="0" borderId="1" xfId="1" applyNumberFormat="1" applyFont="1" applyFill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55" fillId="3" borderId="3" xfId="14" applyNumberFormat="1" applyFont="1" applyFill="1" applyBorder="1" applyAlignment="1">
      <alignment horizontal="center" vertical="center"/>
    </xf>
    <xf numFmtId="0" fontId="55" fillId="3" borderId="9" xfId="14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8" fillId="14" borderId="12" xfId="14" applyFont="1" applyFill="1" applyBorder="1" applyAlignment="1">
      <alignment horizontal="center" vertical="top"/>
    </xf>
    <xf numFmtId="0" fontId="18" fillId="14" borderId="13" xfId="14" applyFont="1" applyFill="1" applyBorder="1" applyAlignment="1">
      <alignment horizontal="center" vertical="top"/>
    </xf>
    <xf numFmtId="0" fontId="18" fillId="14" borderId="5" xfId="14" applyFont="1" applyFill="1" applyBorder="1" applyAlignment="1">
      <alignment horizontal="center" vertical="top"/>
    </xf>
    <xf numFmtId="3" fontId="16" fillId="0" borderId="1" xfId="1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17" fillId="0" borderId="3" xfId="50" applyNumberFormat="1" applyFont="1" applyFill="1" applyBorder="1" applyAlignment="1">
      <alignment horizontal="center" vertical="center"/>
    </xf>
    <xf numFmtId="0" fontId="17" fillId="0" borderId="4" xfId="50" applyNumberFormat="1" applyFont="1" applyFill="1" applyBorder="1" applyAlignment="1">
      <alignment horizontal="center" vertical="center"/>
    </xf>
    <xf numFmtId="0" fontId="17" fillId="0" borderId="9" xfId="50" applyNumberFormat="1" applyFont="1" applyFill="1" applyBorder="1" applyAlignment="1">
      <alignment horizontal="center" vertical="center"/>
    </xf>
    <xf numFmtId="0" fontId="16" fillId="0" borderId="3" xfId="14" applyNumberFormat="1" applyFont="1" applyFill="1" applyBorder="1" applyAlignment="1">
      <alignment horizontal="center" vertical="center"/>
    </xf>
    <xf numFmtId="0" fontId="16" fillId="0" borderId="4" xfId="14" applyNumberFormat="1" applyFont="1" applyFill="1" applyBorder="1" applyAlignment="1">
      <alignment horizontal="center" vertical="center"/>
    </xf>
    <xf numFmtId="0" fontId="16" fillId="0" borderId="9" xfId="14" applyNumberFormat="1" applyFont="1" applyFill="1" applyBorder="1" applyAlignment="1">
      <alignment horizontal="center" vertical="center"/>
    </xf>
    <xf numFmtId="165" fontId="18" fillId="0" borderId="3" xfId="14" applyNumberFormat="1" applyFont="1" applyFill="1" applyBorder="1" applyAlignment="1">
      <alignment horizontal="center" vertical="center"/>
    </xf>
    <xf numFmtId="165" fontId="18" fillId="0" borderId="4" xfId="14" applyNumberFormat="1" applyFont="1" applyFill="1" applyBorder="1" applyAlignment="1">
      <alignment horizontal="center" vertical="center"/>
    </xf>
    <xf numFmtId="165" fontId="18" fillId="0" borderId="9" xfId="14" applyNumberFormat="1" applyFont="1" applyFill="1" applyBorder="1" applyAlignment="1">
      <alignment horizontal="center" vertical="center"/>
    </xf>
    <xf numFmtId="0" fontId="16" fillId="0" borderId="3" xfId="14" applyNumberFormat="1" applyFont="1" applyFill="1" applyBorder="1" applyAlignment="1">
      <alignment horizontal="left" vertical="center"/>
    </xf>
    <xf numFmtId="0" fontId="16" fillId="0" borderId="4" xfId="14" applyNumberFormat="1" applyFont="1" applyFill="1" applyBorder="1" applyAlignment="1">
      <alignment horizontal="left" vertical="center"/>
    </xf>
    <xf numFmtId="0" fontId="16" fillId="0" borderId="9" xfId="14" applyNumberFormat="1" applyFont="1" applyFill="1" applyBorder="1" applyAlignment="1">
      <alignment horizontal="left" vertical="center"/>
    </xf>
    <xf numFmtId="0" fontId="42" fillId="0" borderId="12" xfId="0" applyFont="1" applyBorder="1" applyAlignment="1">
      <alignment horizontal="center"/>
    </xf>
    <xf numFmtId="0" fontId="42" fillId="0" borderId="13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54">
    <cellStyle name="Comma" xfId="1" builtinId="3"/>
    <cellStyle name="Comma [0] 2" xfId="2"/>
    <cellStyle name="Comma 2" xfId="3"/>
    <cellStyle name="Comma 3" xfId="4"/>
    <cellStyle name="Comma 4" xfId="5"/>
    <cellStyle name="Comma 7" xfId="6"/>
    <cellStyle name="Currency" xfId="7" builtinId="4"/>
    <cellStyle name="Normal" xfId="0" builtinId="0"/>
    <cellStyle name="Normal 2" xfId="8"/>
    <cellStyle name="Normal 3" xfId="9"/>
    <cellStyle name="Normal 4" xfId="10"/>
    <cellStyle name="Normal 5" xfId="11"/>
    <cellStyle name="Normal_CHART BOGOR NOV2011" xfId="12"/>
    <cellStyle name="Normal_Org Chrt Oktober 2" xfId="13"/>
    <cellStyle name="Normal_Org Chrt Oktober 2 2" xfId="14"/>
    <cellStyle name="Normal_Org Chrt Oktober 2_OC CIPONDOH UP DATE 25 APR 2017" xfId="15"/>
    <cellStyle name="Percent" xfId="16" builtinId="5"/>
    <cellStyle name="S0" xfId="17"/>
    <cellStyle name="S1" xfId="18"/>
    <cellStyle name="S10" xfId="19"/>
    <cellStyle name="S10_CHART BOGOR NOV2011" xfId="20"/>
    <cellStyle name="S11" xfId="21"/>
    <cellStyle name="S12" xfId="22"/>
    <cellStyle name="S13" xfId="23"/>
    <cellStyle name="S13_BOGOR" xfId="24"/>
    <cellStyle name="S14" xfId="25"/>
    <cellStyle name="S15" xfId="26"/>
    <cellStyle name="S16" xfId="27"/>
    <cellStyle name="S17" xfId="28"/>
    <cellStyle name="S18" xfId="29"/>
    <cellStyle name="S19" xfId="30"/>
    <cellStyle name="S2" xfId="31"/>
    <cellStyle name="S20" xfId="32"/>
    <cellStyle name="S21" xfId="33"/>
    <cellStyle name="S21_BOGOR" xfId="34"/>
    <cellStyle name="S22" xfId="35"/>
    <cellStyle name="S23" xfId="36"/>
    <cellStyle name="S24" xfId="37"/>
    <cellStyle name="S25" xfId="38"/>
    <cellStyle name="S26" xfId="39"/>
    <cellStyle name="S27" xfId="40"/>
    <cellStyle name="S28" xfId="41"/>
    <cellStyle name="S29" xfId="42"/>
    <cellStyle name="S3" xfId="43"/>
    <cellStyle name="S30" xfId="44"/>
    <cellStyle name="S4" xfId="45"/>
    <cellStyle name="S4 2" xfId="46"/>
    <cellStyle name="S4 2_OC Cipondoh 28 Nov'16" xfId="47"/>
    <cellStyle name="S5" xfId="48"/>
    <cellStyle name="S6" xfId="49"/>
    <cellStyle name="S6_CHART BOGOR NOV2011" xfId="50"/>
    <cellStyle name="S7" xfId="51"/>
    <cellStyle name="S8" xfId="52"/>
    <cellStyle name="S9" xfId="5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0070C0"/>
  </sheetPr>
  <dimension ref="A1:HR105"/>
  <sheetViews>
    <sheetView zoomScale="90" zoomScaleNormal="90" workbookViewId="0">
      <pane xSplit="3" ySplit="5" topLeftCell="Q6" activePane="bottomRight" state="frozen"/>
      <selection pane="topRight" activeCell="D1" sqref="D1"/>
      <selection pane="bottomLeft" activeCell="A6" sqref="A6"/>
      <selection pane="bottomRight" activeCell="U14" sqref="U14:U17"/>
    </sheetView>
  </sheetViews>
  <sheetFormatPr defaultColWidth="8.85546875" defaultRowHeight="12" outlineLevelRow="3" outlineLevelCol="3"/>
  <cols>
    <col min="1" max="1" width="3.28515625" style="55" customWidth="1"/>
    <col min="2" max="2" width="3.28515625" style="51" customWidth="1"/>
    <col min="3" max="3" width="14.85546875" style="51" bestFit="1" customWidth="1"/>
    <col min="4" max="4" width="20.140625" style="52" customWidth="1" outlineLevel="2"/>
    <col min="5" max="5" width="19.140625" style="52" customWidth="1" outlineLevel="2"/>
    <col min="6" max="6" width="21.42578125" style="52" customWidth="1" outlineLevel="2"/>
    <col min="7" max="7" width="10" style="52" customWidth="1" outlineLevel="1"/>
    <col min="8" max="8" width="1.7109375" style="53" customWidth="1" outlineLevel="1"/>
    <col min="9" max="9" width="3.140625" style="53" customWidth="1" outlineLevel="2"/>
    <col min="10" max="10" width="14.85546875" style="54" customWidth="1" outlineLevel="2"/>
    <col min="11" max="11" width="13.85546875" style="55" customWidth="1" outlineLevel="2"/>
    <col min="12" max="12" width="13.42578125" style="55" customWidth="1" outlineLevel="2"/>
    <col min="13" max="13" width="17.28515625" style="55" customWidth="1" outlineLevel="2"/>
    <col min="14" max="14" width="6.42578125" style="55" customWidth="1" outlineLevel="2"/>
    <col min="15" max="15" width="14.140625" style="55" customWidth="1" outlineLevel="2"/>
    <col min="16" max="16" width="10" style="52" customWidth="1" outlineLevel="1"/>
    <col min="17" max="17" width="2" style="55" customWidth="1"/>
    <col min="18" max="18" width="11.42578125" style="55" customWidth="1"/>
    <col min="19" max="19" width="1.140625" style="53" customWidth="1"/>
    <col min="20" max="20" width="15" style="55" customWidth="1" outlineLevel="2"/>
    <col min="21" max="21" width="13.42578125" style="55" customWidth="1" outlineLevel="2"/>
    <col min="22" max="22" width="5.42578125" style="55" customWidth="1" outlineLevel="3"/>
    <col min="23" max="23" width="9" style="52" customWidth="1" outlineLevel="3"/>
    <col min="24" max="24" width="5.5703125" style="5" customWidth="1" outlineLevel="3"/>
    <col min="25" max="25" width="18.28515625" style="55" customWidth="1" outlineLevel="2"/>
    <col min="26" max="26" width="17.42578125" style="55" customWidth="1" outlineLevel="2"/>
    <col min="27" max="27" width="10" style="5" customWidth="1"/>
    <col min="28" max="28" width="2.140625" style="5" customWidth="1"/>
    <col min="29" max="29" width="12.85546875" style="55" bestFit="1" customWidth="1" outlineLevel="2"/>
    <col min="30" max="30" width="10.5703125" style="55" customWidth="1" outlineLevel="2"/>
    <col min="31" max="31" width="6.140625" style="55" bestFit="1" customWidth="1" outlineLevel="3"/>
    <col min="32" max="32" width="9" style="55" customWidth="1" outlineLevel="3"/>
    <col min="33" max="33" width="4.42578125" style="5" customWidth="1" outlineLevel="3"/>
    <col min="34" max="34" width="17.42578125" style="55" customWidth="1" outlineLevel="2"/>
    <col min="35" max="35" width="20.28515625" style="55" customWidth="1" outlineLevel="2"/>
    <col min="36" max="37" width="10" style="5" customWidth="1"/>
    <col min="38" max="38" width="10" style="55" customWidth="1"/>
    <col min="39" max="39" width="1.140625" style="53" customWidth="1"/>
    <col min="40" max="40" width="7.7109375" style="52" customWidth="1"/>
    <col min="41" max="41" width="8.85546875" style="55" bestFit="1" customWidth="1"/>
    <col min="42" max="42" width="6.42578125" style="55" bestFit="1" customWidth="1"/>
    <col min="43" max="43" width="16.42578125" style="55" bestFit="1" customWidth="1"/>
    <col min="44" max="44" width="12.7109375" style="55" bestFit="1" customWidth="1"/>
    <col min="45" max="45" width="10.85546875" style="100" customWidth="1"/>
    <col min="46" max="46" width="11.42578125" style="55" bestFit="1" customWidth="1"/>
    <col min="47" max="47" width="10" style="99" bestFit="1" customWidth="1"/>
    <col min="48" max="16384" width="8.85546875" style="55"/>
  </cols>
  <sheetData>
    <row r="1" spans="1:220" ht="15.75">
      <c r="A1" s="48" t="s">
        <v>20</v>
      </c>
      <c r="J1" s="52"/>
      <c r="K1" s="52"/>
      <c r="L1" s="52"/>
      <c r="M1" s="52"/>
      <c r="N1" s="52"/>
      <c r="O1" s="52"/>
      <c r="T1" s="53"/>
      <c r="U1" s="53"/>
      <c r="V1" s="53"/>
      <c r="W1" s="56"/>
      <c r="X1" s="21"/>
      <c r="Y1" s="53"/>
      <c r="Z1" s="53"/>
      <c r="AA1" s="21"/>
      <c r="AB1" s="21"/>
      <c r="AC1" s="53"/>
      <c r="AD1" s="53"/>
      <c r="AE1" s="53"/>
      <c r="AF1" s="53"/>
      <c r="AG1" s="21"/>
      <c r="AH1" s="53"/>
      <c r="AI1" s="53"/>
      <c r="AJ1" s="21"/>
      <c r="AK1" s="21"/>
      <c r="AL1" s="53"/>
      <c r="AN1" s="56"/>
    </row>
    <row r="2" spans="1:220" ht="12.75">
      <c r="A2" s="390" t="e">
        <f>#REF!</f>
        <v>#REF!</v>
      </c>
      <c r="B2" s="391"/>
      <c r="C2" s="391"/>
      <c r="T2" s="53"/>
      <c r="U2" s="53"/>
      <c r="V2" s="53"/>
      <c r="W2" s="56"/>
      <c r="X2" s="21"/>
      <c r="Y2" s="53"/>
      <c r="Z2" s="53"/>
      <c r="AA2" s="21"/>
      <c r="AB2" s="21"/>
      <c r="AC2" s="53"/>
      <c r="AD2" s="53"/>
      <c r="AE2" s="53"/>
      <c r="AF2" s="53"/>
      <c r="AG2" s="21"/>
      <c r="AH2" s="53"/>
      <c r="AI2" s="53"/>
      <c r="AJ2" s="21"/>
      <c r="AK2" s="21"/>
      <c r="AL2" s="53"/>
      <c r="AN2" s="56"/>
    </row>
    <row r="3" spans="1:220" ht="12.75">
      <c r="A3" s="66"/>
      <c r="J3" s="53"/>
      <c r="T3" s="53"/>
      <c r="V3" s="53"/>
      <c r="W3" s="56"/>
      <c r="X3" s="21"/>
      <c r="Y3" s="53"/>
      <c r="Z3" s="53"/>
      <c r="AA3" s="21"/>
      <c r="AB3" s="21"/>
      <c r="AC3" s="53"/>
      <c r="AD3" s="53"/>
      <c r="AE3" s="53"/>
      <c r="AF3" s="53"/>
      <c r="AG3" s="21"/>
      <c r="AH3" s="53"/>
      <c r="AI3" s="53"/>
      <c r="AJ3" s="21"/>
      <c r="AK3" s="21"/>
      <c r="AL3" s="53"/>
      <c r="AN3" s="56"/>
      <c r="AQ3" s="52"/>
      <c r="AR3" s="52"/>
      <c r="AT3" s="52"/>
      <c r="AU3" s="100"/>
    </row>
    <row r="4" spans="1:220" s="52" customFormat="1">
      <c r="B4" s="51"/>
      <c r="C4" s="51"/>
      <c r="D4" s="51"/>
      <c r="E4" s="51"/>
      <c r="F4" s="51"/>
      <c r="G4" s="81" t="s">
        <v>11</v>
      </c>
      <c r="H4" s="56"/>
      <c r="I4" s="53"/>
      <c r="J4" s="53"/>
      <c r="K4" s="53"/>
      <c r="L4" s="53"/>
      <c r="M4" s="53"/>
      <c r="N4" s="53"/>
      <c r="O4" s="53"/>
      <c r="P4" s="81" t="s">
        <v>12</v>
      </c>
      <c r="Q4" s="56"/>
      <c r="R4" s="86" t="s">
        <v>13</v>
      </c>
      <c r="S4" s="56"/>
      <c r="T4" s="53"/>
      <c r="U4" s="53"/>
      <c r="V4" s="53"/>
      <c r="W4" s="56"/>
      <c r="X4" s="21"/>
      <c r="Y4" s="53"/>
      <c r="Z4" s="53"/>
      <c r="AA4" s="21"/>
      <c r="AB4" s="21"/>
      <c r="AC4" s="53"/>
      <c r="AD4" s="53"/>
      <c r="AE4" s="53"/>
      <c r="AF4" s="53"/>
      <c r="AG4" s="21"/>
      <c r="AH4" s="53"/>
      <c r="AI4" s="53"/>
      <c r="AJ4" s="21"/>
      <c r="AK4" s="208" t="s">
        <v>10</v>
      </c>
      <c r="AL4" s="208" t="s">
        <v>18</v>
      </c>
      <c r="AM4" s="56"/>
      <c r="AN4" s="176" t="s">
        <v>9</v>
      </c>
      <c r="AP4" s="55"/>
    </row>
    <row r="5" spans="1:220" s="1" customFormat="1" outlineLevel="2">
      <c r="B5" s="51"/>
      <c r="C5" s="51"/>
      <c r="D5" s="148" t="s">
        <v>26</v>
      </c>
      <c r="E5" s="40" t="s">
        <v>27</v>
      </c>
      <c r="F5" s="148" t="s">
        <v>6</v>
      </c>
      <c r="G5" s="73"/>
      <c r="H5" s="15"/>
      <c r="I5" s="53"/>
      <c r="J5" s="53"/>
      <c r="K5" s="233" t="s">
        <v>380</v>
      </c>
      <c r="L5" s="233" t="s">
        <v>23</v>
      </c>
      <c r="M5" s="113" t="s">
        <v>161</v>
      </c>
      <c r="N5" s="113" t="s">
        <v>383</v>
      </c>
      <c r="O5" s="233" t="s">
        <v>8</v>
      </c>
      <c r="P5" s="85"/>
      <c r="Q5" s="8"/>
      <c r="R5" s="89"/>
      <c r="S5" s="8"/>
      <c r="T5" s="53"/>
      <c r="U5" s="53"/>
      <c r="V5" s="53"/>
      <c r="W5" s="56"/>
      <c r="X5" s="21"/>
      <c r="Y5" s="53"/>
      <c r="Z5" s="53"/>
      <c r="AA5" s="215" t="s">
        <v>242</v>
      </c>
      <c r="AB5" s="21"/>
      <c r="AC5" s="53"/>
      <c r="AD5" s="53"/>
      <c r="AE5" s="53"/>
      <c r="AF5" s="53"/>
      <c r="AG5" s="21"/>
      <c r="AH5" s="53"/>
      <c r="AI5" s="53"/>
      <c r="AJ5" s="215" t="s">
        <v>241</v>
      </c>
      <c r="AK5" s="96"/>
      <c r="AL5" s="88"/>
      <c r="AM5" s="8"/>
      <c r="AN5" s="177"/>
      <c r="AO5" s="8"/>
      <c r="AP5" s="55"/>
      <c r="AQ5" s="52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</row>
    <row r="6" spans="1:220" s="1" customFormat="1" outlineLevel="2">
      <c r="A6" s="5">
        <v>1</v>
      </c>
      <c r="B6" s="67" t="s">
        <v>7</v>
      </c>
      <c r="C6" s="67"/>
      <c r="D6" s="129" t="s">
        <v>335</v>
      </c>
      <c r="E6" s="129" t="s">
        <v>334</v>
      </c>
      <c r="F6" s="130" t="s">
        <v>46</v>
      </c>
      <c r="G6" s="74"/>
      <c r="H6" s="15"/>
      <c r="I6" s="67" t="s">
        <v>7</v>
      </c>
      <c r="J6" s="67"/>
      <c r="K6" s="129" t="s">
        <v>346</v>
      </c>
      <c r="L6" s="234"/>
      <c r="M6" s="235"/>
      <c r="N6" s="235"/>
      <c r="O6" s="319" t="s">
        <v>70</v>
      </c>
      <c r="P6" s="46"/>
      <c r="Q6" s="50"/>
      <c r="R6" s="89"/>
      <c r="S6" s="50"/>
      <c r="T6" s="67" t="s">
        <v>7</v>
      </c>
      <c r="U6" s="233" t="s">
        <v>14</v>
      </c>
      <c r="V6" s="250" t="s">
        <v>15</v>
      </c>
      <c r="W6" s="233" t="s">
        <v>4</v>
      </c>
      <c r="X6" s="233" t="s">
        <v>3</v>
      </c>
      <c r="Y6" s="233" t="s">
        <v>2</v>
      </c>
      <c r="Z6" s="251" t="s">
        <v>0</v>
      </c>
      <c r="AA6" s="210"/>
      <c r="AB6" s="21"/>
      <c r="AC6" s="67" t="s">
        <v>7</v>
      </c>
      <c r="AD6" s="93" t="s">
        <v>14</v>
      </c>
      <c r="AE6" s="84" t="s">
        <v>15</v>
      </c>
      <c r="AF6" s="93" t="s">
        <v>4</v>
      </c>
      <c r="AG6" s="93" t="s">
        <v>3</v>
      </c>
      <c r="AH6" s="93" t="s">
        <v>2</v>
      </c>
      <c r="AI6" s="93" t="s">
        <v>0</v>
      </c>
      <c r="AJ6" s="210"/>
      <c r="AK6" s="96"/>
      <c r="AL6" s="89"/>
      <c r="AM6" s="50"/>
      <c r="AN6" s="177"/>
      <c r="AO6" s="8"/>
      <c r="AP6" s="55"/>
      <c r="AQ6" s="52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</row>
    <row r="7" spans="1:220" s="1" customFormat="1" outlineLevel="2">
      <c r="A7" s="5"/>
      <c r="B7" s="49">
        <v>1</v>
      </c>
      <c r="C7" s="59" t="s">
        <v>28</v>
      </c>
      <c r="D7" s="109" t="s">
        <v>30</v>
      </c>
      <c r="E7" s="314" t="s">
        <v>349</v>
      </c>
      <c r="F7" s="295" t="s">
        <v>29</v>
      </c>
      <c r="G7" s="75"/>
      <c r="H7" s="15"/>
      <c r="I7" s="49">
        <v>1</v>
      </c>
      <c r="J7" s="59" t="s">
        <v>28</v>
      </c>
      <c r="K7" s="317" t="s">
        <v>352</v>
      </c>
      <c r="L7" s="341" t="s">
        <v>1</v>
      </c>
      <c r="M7" s="232"/>
      <c r="N7" s="232"/>
      <c r="O7" s="317" t="s">
        <v>343</v>
      </c>
      <c r="P7" s="393"/>
      <c r="Q7" s="24"/>
      <c r="R7" s="91"/>
      <c r="S7" s="24"/>
      <c r="T7" s="59" t="s">
        <v>28</v>
      </c>
      <c r="U7" s="116" t="s">
        <v>96</v>
      </c>
      <c r="V7" s="121" t="s">
        <v>248</v>
      </c>
      <c r="W7" s="121" t="s">
        <v>296</v>
      </c>
      <c r="X7" s="264">
        <v>14.245000000000003</v>
      </c>
      <c r="Y7" s="35" t="s">
        <v>86</v>
      </c>
      <c r="Z7" s="305" t="s">
        <v>331</v>
      </c>
      <c r="AA7" s="210"/>
      <c r="AB7" s="21"/>
      <c r="AC7" s="59" t="s">
        <v>28</v>
      </c>
      <c r="AD7" s="203"/>
      <c r="AE7" s="121"/>
      <c r="AF7" s="27"/>
      <c r="AG7" s="12"/>
      <c r="AH7" s="35"/>
      <c r="AI7" s="123"/>
      <c r="AJ7" s="210"/>
      <c r="AK7" s="96"/>
      <c r="AL7" s="89"/>
      <c r="AM7" s="24"/>
      <c r="AN7" s="177"/>
      <c r="AO7" s="8"/>
      <c r="AP7" s="55"/>
      <c r="AQ7" s="52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</row>
    <row r="8" spans="1:220" s="1" customFormat="1" outlineLevel="2">
      <c r="A8" s="5"/>
      <c r="B8" s="49">
        <v>2</v>
      </c>
      <c r="C8" s="59" t="s">
        <v>31</v>
      </c>
      <c r="D8" s="109" t="s">
        <v>34</v>
      </c>
      <c r="E8" s="109" t="s">
        <v>32</v>
      </c>
      <c r="F8" s="338" t="s">
        <v>287</v>
      </c>
      <c r="G8" s="75"/>
      <c r="H8" s="15"/>
      <c r="I8" s="49">
        <v>2</v>
      </c>
      <c r="J8" s="59" t="s">
        <v>31</v>
      </c>
      <c r="K8" s="320" t="s">
        <v>381</v>
      </c>
      <c r="L8" s="341" t="s">
        <v>1</v>
      </c>
      <c r="M8" s="232"/>
      <c r="N8" s="232"/>
      <c r="O8" s="320" t="s">
        <v>353</v>
      </c>
      <c r="P8" s="393"/>
      <c r="Q8" s="24"/>
      <c r="R8" s="91"/>
      <c r="S8" s="24"/>
      <c r="T8" s="59" t="s">
        <v>31</v>
      </c>
      <c r="U8" s="116" t="s">
        <v>97</v>
      </c>
      <c r="V8" s="121" t="s">
        <v>234</v>
      </c>
      <c r="W8" s="121" t="s">
        <v>297</v>
      </c>
      <c r="X8" s="264">
        <v>15.400000000000002</v>
      </c>
      <c r="Y8" s="321" t="s">
        <v>354</v>
      </c>
      <c r="Z8" s="35" t="s">
        <v>106</v>
      </c>
      <c r="AA8" s="210"/>
      <c r="AB8" s="21"/>
      <c r="AC8" s="59" t="s">
        <v>31</v>
      </c>
      <c r="AD8" s="203"/>
      <c r="AE8" s="121"/>
      <c r="AF8" s="27"/>
      <c r="AG8" s="12"/>
      <c r="AH8" s="35"/>
      <c r="AI8" s="142"/>
      <c r="AJ8" s="210"/>
      <c r="AK8" s="96"/>
      <c r="AL8" s="89"/>
      <c r="AM8" s="24"/>
      <c r="AN8" s="177"/>
      <c r="AO8" s="8"/>
      <c r="AP8" s="55"/>
      <c r="AQ8" s="52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</row>
    <row r="9" spans="1:220" s="1" customFormat="1" outlineLevel="2">
      <c r="A9" s="5"/>
      <c r="B9" s="49">
        <v>3</v>
      </c>
      <c r="C9" s="61" t="s">
        <v>35</v>
      </c>
      <c r="D9" s="231" t="s">
        <v>304</v>
      </c>
      <c r="E9" s="313" t="s">
        <v>350</v>
      </c>
      <c r="F9" s="109" t="s">
        <v>42</v>
      </c>
      <c r="G9" s="75"/>
      <c r="H9" s="60"/>
      <c r="I9" s="49">
        <v>3</v>
      </c>
      <c r="J9" s="61" t="s">
        <v>35</v>
      </c>
      <c r="K9" s="340" t="s">
        <v>239</v>
      </c>
      <c r="L9" s="341" t="s">
        <v>1</v>
      </c>
      <c r="M9" s="232"/>
      <c r="N9" s="232"/>
      <c r="O9" s="232"/>
      <c r="P9" s="392"/>
      <c r="Q9" s="20"/>
      <c r="R9" s="92"/>
      <c r="S9" s="20"/>
      <c r="T9" s="59" t="s">
        <v>35</v>
      </c>
      <c r="U9" s="116" t="s">
        <v>98</v>
      </c>
      <c r="V9" s="121" t="s">
        <v>234</v>
      </c>
      <c r="W9" s="121" t="s">
        <v>297</v>
      </c>
      <c r="X9" s="264">
        <v>15.400000000000002</v>
      </c>
      <c r="Y9" s="119" t="s">
        <v>107</v>
      </c>
      <c r="Z9" s="35" t="s">
        <v>108</v>
      </c>
      <c r="AA9" s="210"/>
      <c r="AB9" s="21"/>
      <c r="AC9" s="61" t="s">
        <v>35</v>
      </c>
      <c r="AD9" s="203"/>
      <c r="AE9" s="121"/>
      <c r="AF9" s="27"/>
      <c r="AG9" s="12"/>
      <c r="AH9" s="119"/>
      <c r="AI9" s="35"/>
      <c r="AJ9" s="210"/>
      <c r="AK9" s="96"/>
      <c r="AL9" s="89"/>
      <c r="AM9" s="20"/>
      <c r="AN9" s="177"/>
      <c r="AO9" s="8"/>
      <c r="AP9" s="55"/>
      <c r="AQ9" s="52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</row>
    <row r="10" spans="1:220" s="1" customFormat="1" outlineLevel="2">
      <c r="A10" s="5"/>
      <c r="B10" s="49">
        <v>4</v>
      </c>
      <c r="C10" s="59" t="s">
        <v>39</v>
      </c>
      <c r="D10" s="231" t="s">
        <v>185</v>
      </c>
      <c r="E10" s="5" t="s">
        <v>175</v>
      </c>
      <c r="F10" s="295" t="s">
        <v>173</v>
      </c>
      <c r="G10" s="75"/>
      <c r="H10" s="60"/>
      <c r="I10" s="49">
        <v>4</v>
      </c>
      <c r="J10" s="59" t="s">
        <v>39</v>
      </c>
      <c r="K10" s="315" t="s">
        <v>381</v>
      </c>
      <c r="L10" s="341" t="s">
        <v>1</v>
      </c>
      <c r="M10" s="232"/>
      <c r="N10" s="232"/>
      <c r="O10" s="232"/>
      <c r="P10" s="392"/>
      <c r="Q10" s="20"/>
      <c r="R10" s="92"/>
      <c r="S10" s="20"/>
      <c r="T10" s="59" t="s">
        <v>39</v>
      </c>
      <c r="U10" s="116" t="s">
        <v>99</v>
      </c>
      <c r="V10" s="121" t="s">
        <v>234</v>
      </c>
      <c r="W10" s="121" t="s">
        <v>297</v>
      </c>
      <c r="X10" s="264">
        <v>15.400000000000002</v>
      </c>
      <c r="Y10" s="119" t="s">
        <v>109</v>
      </c>
      <c r="Z10" s="35" t="s">
        <v>110</v>
      </c>
      <c r="AA10" s="210"/>
      <c r="AB10" s="21"/>
      <c r="AC10" s="59" t="s">
        <v>39</v>
      </c>
      <c r="AD10" s="203"/>
      <c r="AE10" s="16"/>
      <c r="AF10" s="11"/>
      <c r="AG10" s="16"/>
      <c r="AH10" s="119"/>
      <c r="AI10" s="35"/>
      <c r="AJ10" s="210"/>
      <c r="AK10" s="96"/>
      <c r="AL10" s="89"/>
      <c r="AM10" s="20"/>
      <c r="AN10" s="177"/>
      <c r="AO10" s="8"/>
      <c r="AP10" s="55"/>
      <c r="AQ10" s="52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</row>
    <row r="11" spans="1:220" s="1" customFormat="1" outlineLevel="2">
      <c r="A11" s="5"/>
      <c r="B11" s="49">
        <v>5</v>
      </c>
      <c r="C11" s="331" t="s">
        <v>372</v>
      </c>
      <c r="D11" s="337" t="s">
        <v>375</v>
      </c>
      <c r="E11" s="337" t="s">
        <v>376</v>
      </c>
      <c r="F11" s="337" t="s">
        <v>377</v>
      </c>
      <c r="G11" s="75"/>
      <c r="H11" s="60"/>
      <c r="I11" s="49">
        <v>5</v>
      </c>
      <c r="J11" s="331" t="s">
        <v>372</v>
      </c>
      <c r="K11" s="232"/>
      <c r="L11" s="342"/>
      <c r="M11" s="232"/>
      <c r="N11" s="232"/>
      <c r="O11" s="232"/>
      <c r="P11" s="310"/>
      <c r="Q11" s="20"/>
      <c r="R11" s="92"/>
      <c r="S11" s="20"/>
      <c r="T11" s="331" t="s">
        <v>372</v>
      </c>
      <c r="U11" s="347" t="s">
        <v>294</v>
      </c>
      <c r="V11" s="121" t="s">
        <v>249</v>
      </c>
      <c r="W11" s="121" t="s">
        <v>297</v>
      </c>
      <c r="X11" s="264">
        <v>15.400000000000002</v>
      </c>
      <c r="Y11" s="138" t="s">
        <v>182</v>
      </c>
      <c r="Z11" s="35" t="s">
        <v>246</v>
      </c>
      <c r="AA11" s="210"/>
      <c r="AB11" s="21"/>
      <c r="AC11" s="331" t="s">
        <v>372</v>
      </c>
      <c r="AD11" s="203"/>
      <c r="AE11" s="16"/>
      <c r="AF11" s="11"/>
      <c r="AG11" s="16"/>
      <c r="AH11" s="119"/>
      <c r="AI11" s="35"/>
      <c r="AJ11" s="210"/>
      <c r="AK11" s="96"/>
      <c r="AL11" s="89"/>
      <c r="AM11" s="20"/>
      <c r="AN11" s="177"/>
      <c r="AO11" s="8"/>
      <c r="AP11" s="55"/>
      <c r="AQ11" s="52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</row>
    <row r="12" spans="1:220" s="1" customFormat="1" outlineLevel="2">
      <c r="A12" s="5"/>
      <c r="B12" s="49">
        <v>6</v>
      </c>
      <c r="C12" s="133" t="s">
        <v>41</v>
      </c>
      <c r="D12" s="109" t="s">
        <v>255</v>
      </c>
      <c r="E12" s="308" t="s">
        <v>201</v>
      </c>
      <c r="F12" s="308" t="s">
        <v>174</v>
      </c>
      <c r="G12" s="75"/>
      <c r="H12" s="15"/>
      <c r="I12" s="49">
        <v>6</v>
      </c>
      <c r="J12" s="133" t="s">
        <v>41</v>
      </c>
      <c r="K12" s="316" t="s">
        <v>352</v>
      </c>
      <c r="L12" s="341" t="s">
        <v>1</v>
      </c>
      <c r="M12" s="232"/>
      <c r="N12" s="232"/>
      <c r="O12" s="316" t="s">
        <v>343</v>
      </c>
      <c r="P12" s="388"/>
      <c r="Q12" s="43"/>
      <c r="R12" s="92"/>
      <c r="S12" s="43"/>
      <c r="T12" s="59" t="s">
        <v>41</v>
      </c>
      <c r="U12" s="116" t="s">
        <v>100</v>
      </c>
      <c r="V12" s="121" t="s">
        <v>249</v>
      </c>
      <c r="W12" s="121" t="s">
        <v>297</v>
      </c>
      <c r="X12" s="264">
        <v>10.106249999999999</v>
      </c>
      <c r="Y12" s="35" t="s">
        <v>111</v>
      </c>
      <c r="Z12" s="35" t="s">
        <v>112</v>
      </c>
      <c r="AA12" s="210"/>
      <c r="AB12" s="21"/>
      <c r="AC12" s="133" t="s">
        <v>41</v>
      </c>
      <c r="AD12" s="203"/>
      <c r="AE12" s="121"/>
      <c r="AF12" s="3"/>
      <c r="AG12" s="12"/>
      <c r="AH12" s="35"/>
      <c r="AI12" s="35"/>
      <c r="AJ12" s="210"/>
      <c r="AK12" s="96"/>
      <c r="AL12" s="89"/>
      <c r="AM12" s="43"/>
      <c r="AN12" s="177"/>
      <c r="AO12" s="8"/>
      <c r="AP12" s="55"/>
      <c r="AQ12" s="52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</row>
    <row r="13" spans="1:220" s="1" customFormat="1" outlineLevel="2">
      <c r="A13" s="5"/>
      <c r="B13" s="49">
        <v>7</v>
      </c>
      <c r="C13" s="134" t="s">
        <v>43</v>
      </c>
      <c r="D13" s="109" t="s">
        <v>313</v>
      </c>
      <c r="E13" s="314" t="s">
        <v>351</v>
      </c>
      <c r="F13" s="37" t="s">
        <v>45</v>
      </c>
      <c r="G13" s="75"/>
      <c r="H13" s="15"/>
      <c r="I13" s="49">
        <v>7</v>
      </c>
      <c r="J13" s="134" t="s">
        <v>43</v>
      </c>
      <c r="K13" s="318" t="s">
        <v>239</v>
      </c>
      <c r="L13" s="341" t="s">
        <v>1</v>
      </c>
      <c r="M13" s="232"/>
      <c r="N13" s="232"/>
      <c r="O13" s="232"/>
      <c r="P13" s="388"/>
      <c r="Q13" s="43"/>
      <c r="R13" s="92"/>
      <c r="S13" s="43"/>
      <c r="T13" s="59" t="s">
        <v>43</v>
      </c>
      <c r="U13" s="116" t="s">
        <v>101</v>
      </c>
      <c r="V13" s="121" t="s">
        <v>248</v>
      </c>
      <c r="W13" s="121" t="s">
        <v>297</v>
      </c>
      <c r="X13" s="264">
        <v>14.245000000000003</v>
      </c>
      <c r="Y13" s="35" t="s">
        <v>200</v>
      </c>
      <c r="Z13" s="35" t="s">
        <v>162</v>
      </c>
      <c r="AA13" s="210"/>
      <c r="AB13" s="21"/>
      <c r="AC13" s="134" t="s">
        <v>43</v>
      </c>
      <c r="AD13" s="203"/>
      <c r="AE13" s="121"/>
      <c r="AF13" s="3"/>
      <c r="AG13" s="12"/>
      <c r="AH13" s="35"/>
      <c r="AI13" s="35"/>
      <c r="AJ13" s="210"/>
      <c r="AK13" s="96"/>
      <c r="AL13" s="89"/>
      <c r="AM13" s="43"/>
      <c r="AN13" s="177"/>
      <c r="AO13" s="8"/>
      <c r="AP13" s="55"/>
      <c r="AQ13" s="52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</row>
    <row r="14" spans="1:220" s="1" customFormat="1" ht="12.75" customHeight="1" outlineLevel="2">
      <c r="A14" s="5"/>
      <c r="B14" s="368">
        <v>8</v>
      </c>
      <c r="C14" s="372" t="s">
        <v>237</v>
      </c>
      <c r="D14" s="394" t="s">
        <v>378</v>
      </c>
      <c r="E14" s="396" t="s">
        <v>336</v>
      </c>
      <c r="F14" s="370" t="s">
        <v>49</v>
      </c>
      <c r="G14" s="47"/>
      <c r="H14" s="15"/>
      <c r="I14" s="368">
        <v>8</v>
      </c>
      <c r="J14" s="372" t="s">
        <v>237</v>
      </c>
      <c r="K14" s="376" t="s">
        <v>40</v>
      </c>
      <c r="L14" s="382" t="s">
        <v>1</v>
      </c>
      <c r="M14" s="232"/>
      <c r="N14" s="232"/>
      <c r="O14" s="379" t="s">
        <v>258</v>
      </c>
      <c r="P14" s="47"/>
      <c r="Q14" s="18"/>
      <c r="R14" s="90"/>
      <c r="S14" s="18"/>
      <c r="T14" s="12" t="s">
        <v>315</v>
      </c>
      <c r="U14" s="16" t="s">
        <v>103</v>
      </c>
      <c r="V14" s="109" t="s">
        <v>248</v>
      </c>
      <c r="W14" s="109" t="s">
        <v>296</v>
      </c>
      <c r="X14" s="264">
        <v>14.245000000000003</v>
      </c>
      <c r="Y14" s="296" t="s">
        <v>105</v>
      </c>
      <c r="Z14" s="300" t="s">
        <v>305</v>
      </c>
      <c r="AA14" s="210"/>
      <c r="AB14" s="21"/>
      <c r="AC14" s="372" t="s">
        <v>237</v>
      </c>
      <c r="AD14" s="374" t="s">
        <v>151</v>
      </c>
      <c r="AE14" s="414" t="s">
        <v>234</v>
      </c>
      <c r="AF14" s="417" t="s">
        <v>297</v>
      </c>
      <c r="AG14" s="420">
        <v>15.400000000000002</v>
      </c>
      <c r="AH14" s="423" t="s">
        <v>113</v>
      </c>
      <c r="AI14" s="411" t="s">
        <v>116</v>
      </c>
      <c r="AJ14" s="210"/>
      <c r="AK14" s="96"/>
      <c r="AL14" s="89"/>
      <c r="AM14" s="18"/>
      <c r="AN14" s="177"/>
      <c r="AO14" s="8"/>
      <c r="AP14" s="55"/>
      <c r="AQ14" s="52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</row>
    <row r="15" spans="1:220" s="1" customFormat="1" outlineLevel="2">
      <c r="A15" s="5"/>
      <c r="B15" s="369"/>
      <c r="C15" s="373"/>
      <c r="D15" s="395"/>
      <c r="E15" s="397"/>
      <c r="F15" s="371"/>
      <c r="G15" s="47"/>
      <c r="H15" s="15"/>
      <c r="I15" s="369"/>
      <c r="J15" s="373"/>
      <c r="K15" s="377"/>
      <c r="L15" s="383"/>
      <c r="M15" s="232"/>
      <c r="N15" s="232"/>
      <c r="O15" s="380"/>
      <c r="P15" s="47"/>
      <c r="Q15" s="18"/>
      <c r="R15" s="90"/>
      <c r="S15" s="18"/>
      <c r="T15" s="12" t="s">
        <v>314</v>
      </c>
      <c r="U15" s="116" t="s">
        <v>140</v>
      </c>
      <c r="V15" s="12" t="s">
        <v>234</v>
      </c>
      <c r="W15" s="109" t="s">
        <v>297</v>
      </c>
      <c r="X15" s="264">
        <v>15.400000000000002</v>
      </c>
      <c r="Y15" s="35" t="s">
        <v>115</v>
      </c>
      <c r="Z15" s="11" t="s">
        <v>348</v>
      </c>
      <c r="AA15" s="210"/>
      <c r="AB15" s="21"/>
      <c r="AC15" s="373"/>
      <c r="AD15" s="375"/>
      <c r="AE15" s="415"/>
      <c r="AF15" s="418"/>
      <c r="AG15" s="421"/>
      <c r="AH15" s="424"/>
      <c r="AI15" s="412"/>
      <c r="AJ15" s="210"/>
      <c r="AK15" s="96"/>
      <c r="AL15" s="89"/>
      <c r="AM15" s="18"/>
      <c r="AN15" s="177"/>
      <c r="AO15" s="8"/>
      <c r="AP15" s="55"/>
      <c r="AQ15" s="52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</row>
    <row r="16" spans="1:220" s="1" customFormat="1" outlineLevel="2">
      <c r="A16" s="5"/>
      <c r="B16" s="389">
        <v>9</v>
      </c>
      <c r="C16" s="367" t="s">
        <v>238</v>
      </c>
      <c r="D16" s="405" t="s">
        <v>37</v>
      </c>
      <c r="E16" s="400" t="s">
        <v>285</v>
      </c>
      <c r="F16" s="410" t="s">
        <v>273</v>
      </c>
      <c r="G16" s="47"/>
      <c r="H16" s="15"/>
      <c r="I16" s="389">
        <v>9</v>
      </c>
      <c r="J16" s="367" t="s">
        <v>238</v>
      </c>
      <c r="K16" s="377"/>
      <c r="L16" s="383"/>
      <c r="M16" s="232"/>
      <c r="N16" s="232"/>
      <c r="O16" s="380"/>
      <c r="P16" s="47"/>
      <c r="Q16" s="18"/>
      <c r="R16" s="90"/>
      <c r="S16" s="18"/>
      <c r="T16" s="12" t="s">
        <v>274</v>
      </c>
      <c r="U16" s="16" t="s">
        <v>104</v>
      </c>
      <c r="V16" s="121" t="s">
        <v>234</v>
      </c>
      <c r="W16" s="109" t="s">
        <v>297</v>
      </c>
      <c r="X16" s="264">
        <v>15.400000000000002</v>
      </c>
      <c r="Y16" s="35" t="s">
        <v>117</v>
      </c>
      <c r="Z16" s="35" t="s">
        <v>118</v>
      </c>
      <c r="AA16" s="210"/>
      <c r="AB16" s="21"/>
      <c r="AC16" s="367" t="s">
        <v>238</v>
      </c>
      <c r="AD16" s="375"/>
      <c r="AE16" s="415"/>
      <c r="AF16" s="418"/>
      <c r="AG16" s="421"/>
      <c r="AH16" s="424"/>
      <c r="AI16" s="412"/>
      <c r="AJ16" s="210"/>
      <c r="AK16" s="96"/>
      <c r="AL16" s="89"/>
      <c r="AM16" s="18"/>
      <c r="AN16" s="177"/>
      <c r="AO16" s="8"/>
      <c r="AP16" s="55"/>
      <c r="AQ16" s="52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</row>
    <row r="17" spans="1:226" s="1" customFormat="1" outlineLevel="2">
      <c r="A17" s="5"/>
      <c r="B17" s="389"/>
      <c r="C17" s="367"/>
      <c r="D17" s="406"/>
      <c r="E17" s="401"/>
      <c r="F17" s="406"/>
      <c r="G17" s="47"/>
      <c r="H17" s="15"/>
      <c r="I17" s="389"/>
      <c r="J17" s="367"/>
      <c r="K17" s="378"/>
      <c r="L17" s="384"/>
      <c r="M17" s="232"/>
      <c r="N17" s="345"/>
      <c r="O17" s="381"/>
      <c r="P17" s="47"/>
      <c r="Q17" s="18"/>
      <c r="R17" s="90"/>
      <c r="S17" s="18"/>
      <c r="T17" s="12" t="s">
        <v>275</v>
      </c>
      <c r="U17" s="116" t="s">
        <v>102</v>
      </c>
      <c r="V17" s="121" t="s">
        <v>234</v>
      </c>
      <c r="W17" s="109" t="s">
        <v>297</v>
      </c>
      <c r="X17" s="264">
        <v>15.400000000000002</v>
      </c>
      <c r="Y17" s="35" t="s">
        <v>181</v>
      </c>
      <c r="Z17" s="35" t="s">
        <v>114</v>
      </c>
      <c r="AA17" s="210"/>
      <c r="AB17" s="21"/>
      <c r="AC17" s="367"/>
      <c r="AD17" s="408"/>
      <c r="AE17" s="416"/>
      <c r="AF17" s="419"/>
      <c r="AG17" s="422"/>
      <c r="AH17" s="425"/>
      <c r="AI17" s="413"/>
      <c r="AJ17" s="210"/>
      <c r="AK17" s="96"/>
      <c r="AL17" s="89"/>
      <c r="AM17" s="18"/>
      <c r="AN17" s="177"/>
      <c r="AO17" s="8"/>
      <c r="AP17" s="55"/>
      <c r="AQ17" s="52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</row>
    <row r="18" spans="1:226" s="1" customFormat="1" outlineLevel="1">
      <c r="A18" s="5"/>
      <c r="B18" s="69" t="s">
        <v>50</v>
      </c>
      <c r="C18" s="70"/>
      <c r="D18" s="68">
        <f>COUNTA(D7:D17)-1</f>
        <v>8</v>
      </c>
      <c r="E18" s="68">
        <f>COUNTA(E7:E17)</f>
        <v>9</v>
      </c>
      <c r="F18" s="68">
        <f>COUNTA(F7:F17)</f>
        <v>9</v>
      </c>
      <c r="G18" s="68">
        <f>SUM(D18:F18)</f>
        <v>26</v>
      </c>
      <c r="H18" s="13"/>
      <c r="I18" s="69" t="s">
        <v>50</v>
      </c>
      <c r="J18" s="70"/>
      <c r="K18" s="68">
        <f>COUNTA(K7:K17)-4</f>
        <v>3</v>
      </c>
      <c r="L18" s="332">
        <f>COUNTA(L7:L17)-7</f>
        <v>0</v>
      </c>
      <c r="M18" s="257">
        <f>COUNTA(M7:M17)</f>
        <v>0</v>
      </c>
      <c r="N18" s="257"/>
      <c r="O18" s="68">
        <f>COUNTA(O7:O17)-1</f>
        <v>3</v>
      </c>
      <c r="P18" s="71">
        <f>SUM(K18:O18)</f>
        <v>6</v>
      </c>
      <c r="Q18" s="18"/>
      <c r="R18" s="41">
        <f>P18+G18</f>
        <v>32</v>
      </c>
      <c r="S18" s="18"/>
      <c r="T18" s="69" t="s">
        <v>50</v>
      </c>
      <c r="U18" s="36">
        <f>COUNTA(U7:U17)</f>
        <v>11</v>
      </c>
      <c r="V18" s="36"/>
      <c r="W18" s="36"/>
      <c r="X18" s="36"/>
      <c r="Y18" s="36">
        <f>COUNTA(Y7:Y17)</f>
        <v>11</v>
      </c>
      <c r="Z18" s="36">
        <f>COUNTA(Z7:Z17)</f>
        <v>11</v>
      </c>
      <c r="AA18" s="211">
        <f>Y18+Z18</f>
        <v>22</v>
      </c>
      <c r="AB18" s="21"/>
      <c r="AC18" s="69" t="s">
        <v>50</v>
      </c>
      <c r="AD18" s="36">
        <f>COUNTA(AD7:AD17)</f>
        <v>1</v>
      </c>
      <c r="AE18" s="36"/>
      <c r="AF18" s="36"/>
      <c r="AG18" s="36"/>
      <c r="AH18" s="36">
        <f>COUNTA(AH7:AH17)</f>
        <v>1</v>
      </c>
      <c r="AI18" s="36">
        <f>COUNTA(AI7:AI17)</f>
        <v>1</v>
      </c>
      <c r="AJ18" s="211">
        <f>AD18</f>
        <v>1</v>
      </c>
      <c r="AK18" s="41">
        <f>AA18+AJ18</f>
        <v>23</v>
      </c>
      <c r="AL18" s="41">
        <f>U18+AD18</f>
        <v>12</v>
      </c>
      <c r="AM18" s="18"/>
      <c r="AN18" s="178">
        <f>R18+AK18</f>
        <v>55</v>
      </c>
      <c r="AO18" s="8"/>
      <c r="AP18" s="55"/>
      <c r="AQ18" s="52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</row>
    <row r="19" spans="1:226" s="1" customFormat="1" outlineLevel="1">
      <c r="A19" s="5"/>
      <c r="B19" s="69" t="s">
        <v>218</v>
      </c>
      <c r="C19" s="70"/>
      <c r="D19" s="68">
        <f>COUNTA(D7:D17)</f>
        <v>9</v>
      </c>
      <c r="E19" s="68">
        <f>COUNTA(E7:E17)</f>
        <v>9</v>
      </c>
      <c r="F19" s="68">
        <f>COUNTA(F7:F17)</f>
        <v>9</v>
      </c>
      <c r="G19" s="68">
        <f>SUM(D19:F19)</f>
        <v>27</v>
      </c>
      <c r="H19" s="13"/>
      <c r="I19" s="69" t="s">
        <v>218</v>
      </c>
      <c r="J19" s="70"/>
      <c r="K19" s="68">
        <f>COUNTA(K7:K17)</f>
        <v>7</v>
      </c>
      <c r="L19" s="332">
        <f>COUNTA(L7:L17)</f>
        <v>7</v>
      </c>
      <c r="M19" s="257">
        <f>COUNTA(M7:M17)</f>
        <v>0</v>
      </c>
      <c r="N19" s="257"/>
      <c r="O19" s="68">
        <f>COUNTA(O7:O17)</f>
        <v>4</v>
      </c>
      <c r="P19" s="71">
        <f>SUM(K19:O19)</f>
        <v>18</v>
      </c>
      <c r="Q19" s="18"/>
      <c r="R19" s="41">
        <f>P19+G19</f>
        <v>45</v>
      </c>
      <c r="S19" s="18"/>
      <c r="T19" s="69" t="s">
        <v>218</v>
      </c>
      <c r="U19" s="36">
        <f>COUNTA(U8:U18)</f>
        <v>11</v>
      </c>
      <c r="V19" s="36"/>
      <c r="W19" s="36"/>
      <c r="X19" s="36"/>
      <c r="Y19" s="36">
        <f>COUNTA(Y8:Y18)</f>
        <v>11</v>
      </c>
      <c r="Z19" s="36">
        <f>COUNTA(Z8:Z18)</f>
        <v>11</v>
      </c>
      <c r="AA19" s="211">
        <f>Y19+Z19</f>
        <v>22</v>
      </c>
      <c r="AB19" s="21"/>
      <c r="AC19" s="69" t="s">
        <v>218</v>
      </c>
      <c r="AD19" s="36">
        <f>COUNTA(AD7:AD17)</f>
        <v>1</v>
      </c>
      <c r="AE19" s="36"/>
      <c r="AF19" s="36"/>
      <c r="AG19" s="36"/>
      <c r="AH19" s="36">
        <f>COUNTA(AH7:AH17)</f>
        <v>1</v>
      </c>
      <c r="AI19" s="36">
        <f>COUNTA(AI7:AI17)</f>
        <v>1</v>
      </c>
      <c r="AJ19" s="211">
        <f>AD19</f>
        <v>1</v>
      </c>
      <c r="AK19" s="41">
        <f>AA19+AJ19</f>
        <v>23</v>
      </c>
      <c r="AL19" s="41">
        <f>U19+AD19</f>
        <v>12</v>
      </c>
      <c r="AM19" s="18"/>
      <c r="AN19" s="178">
        <f>R19+AK19</f>
        <v>68</v>
      </c>
      <c r="AO19" s="8"/>
      <c r="AP19" s="55"/>
      <c r="AQ19" s="52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</row>
    <row r="20" spans="1:226" s="1" customFormat="1" outlineLevel="1">
      <c r="A20" s="5"/>
      <c r="B20" s="26"/>
      <c r="C20" s="29"/>
      <c r="D20" s="25"/>
      <c r="E20" s="25"/>
      <c r="F20" s="25"/>
      <c r="G20" s="25"/>
      <c r="H20" s="15"/>
      <c r="I20" s="15"/>
      <c r="J20" s="32"/>
      <c r="K20" s="13"/>
      <c r="L20" s="13"/>
      <c r="M20" s="13"/>
      <c r="N20" s="13"/>
      <c r="O20" s="13"/>
      <c r="P20" s="18"/>
      <c r="Q20" s="18"/>
      <c r="R20" s="18"/>
      <c r="S20" s="18"/>
      <c r="T20" s="15"/>
      <c r="V20" s="15"/>
      <c r="W20" s="21"/>
      <c r="X20" s="21"/>
      <c r="Y20" s="15"/>
      <c r="Z20" s="15"/>
      <c r="AA20" s="9"/>
      <c r="AB20" s="21"/>
      <c r="AC20" s="15"/>
      <c r="AE20" s="15"/>
      <c r="AF20" s="15"/>
      <c r="AG20" s="21"/>
      <c r="AH20" s="15"/>
      <c r="AI20" s="15"/>
      <c r="AJ20" s="9"/>
      <c r="AK20" s="9"/>
      <c r="AL20" s="8"/>
      <c r="AM20" s="18"/>
      <c r="AN20" s="9"/>
      <c r="AO20" s="8"/>
      <c r="AP20" s="55"/>
      <c r="AQ20" s="52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</row>
    <row r="21" spans="1:226" s="1" customFormat="1" outlineLevel="2">
      <c r="A21" s="5">
        <v>2</v>
      </c>
      <c r="B21" s="67" t="s">
        <v>7</v>
      </c>
      <c r="C21" s="67"/>
      <c r="D21" s="129" t="s">
        <v>52</v>
      </c>
      <c r="E21" s="252" t="s">
        <v>168</v>
      </c>
      <c r="F21" s="129" t="s">
        <v>21</v>
      </c>
      <c r="G21" s="111"/>
      <c r="H21" s="50"/>
      <c r="I21" s="67" t="s">
        <v>7</v>
      </c>
      <c r="J21" s="67"/>
      <c r="K21" s="236"/>
      <c r="L21" s="234" t="s">
        <v>22</v>
      </c>
      <c r="M21" s="330" t="s">
        <v>22</v>
      </c>
      <c r="N21" s="330"/>
      <c r="O21" s="129" t="s">
        <v>70</v>
      </c>
      <c r="P21" s="83"/>
      <c r="Q21" s="15"/>
      <c r="R21" s="87"/>
      <c r="S21" s="15"/>
      <c r="T21" s="67" t="s">
        <v>7</v>
      </c>
      <c r="U21" s="233" t="s">
        <v>14</v>
      </c>
      <c r="V21" s="250" t="s">
        <v>15</v>
      </c>
      <c r="W21" s="233" t="s">
        <v>4</v>
      </c>
      <c r="X21" s="233" t="s">
        <v>3</v>
      </c>
      <c r="Y21" s="233" t="s">
        <v>2</v>
      </c>
      <c r="Z21" s="233" t="s">
        <v>0</v>
      </c>
      <c r="AA21" s="209"/>
      <c r="AB21" s="21"/>
      <c r="AC21" s="67" t="s">
        <v>7</v>
      </c>
      <c r="AD21" s="93" t="s">
        <v>14</v>
      </c>
      <c r="AE21" s="84" t="s">
        <v>15</v>
      </c>
      <c r="AF21" s="93" t="s">
        <v>4</v>
      </c>
      <c r="AG21" s="93" t="s">
        <v>3</v>
      </c>
      <c r="AH21" s="93" t="s">
        <v>2</v>
      </c>
      <c r="AI21" s="93" t="s">
        <v>0</v>
      </c>
      <c r="AJ21" s="209"/>
      <c r="AK21" s="95"/>
      <c r="AL21" s="95"/>
      <c r="AM21" s="15"/>
      <c r="AN21" s="181"/>
      <c r="AO21" s="8"/>
      <c r="AP21" s="55"/>
      <c r="AQ21" s="52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</row>
    <row r="22" spans="1:226" s="1" customFormat="1" outlineLevel="2">
      <c r="A22" s="5"/>
      <c r="B22" s="12">
        <v>1</v>
      </c>
      <c r="C22" s="115" t="s">
        <v>193</v>
      </c>
      <c r="D22" s="240" t="s">
        <v>191</v>
      </c>
      <c r="E22" s="109" t="s">
        <v>281</v>
      </c>
      <c r="F22" s="228" t="s">
        <v>54</v>
      </c>
      <c r="G22" s="112"/>
      <c r="H22" s="9"/>
      <c r="I22" s="12">
        <v>1</v>
      </c>
      <c r="J22" s="59" t="str">
        <f t="shared" ref="J22:J29" si="0">C22</f>
        <v>JKT1-01</v>
      </c>
      <c r="K22" s="230"/>
      <c r="L22" s="239" t="s">
        <v>363</v>
      </c>
      <c r="M22" s="44" t="s">
        <v>362</v>
      </c>
      <c r="N22" s="44"/>
      <c r="O22" s="326" t="s">
        <v>344</v>
      </c>
      <c r="P22" s="47"/>
      <c r="R22" s="88"/>
      <c r="S22" s="15"/>
      <c r="T22" s="59" t="s">
        <v>193</v>
      </c>
      <c r="U22" s="116" t="s">
        <v>196</v>
      </c>
      <c r="V22" s="16" t="s">
        <v>248</v>
      </c>
      <c r="W22" s="14" t="s">
        <v>296</v>
      </c>
      <c r="X22" s="264">
        <v>14.245000000000003</v>
      </c>
      <c r="Y22" s="118" t="s">
        <v>188</v>
      </c>
      <c r="Z22" s="119" t="s">
        <v>318</v>
      </c>
      <c r="AA22" s="210"/>
      <c r="AB22" s="21"/>
      <c r="AC22" s="115" t="s">
        <v>391</v>
      </c>
      <c r="AD22" s="16" t="s">
        <v>121</v>
      </c>
      <c r="AE22" s="16" t="s">
        <v>248</v>
      </c>
      <c r="AF22" s="4" t="s">
        <v>297</v>
      </c>
      <c r="AG22" s="264">
        <v>14.245000000000003</v>
      </c>
      <c r="AH22" s="126" t="s">
        <v>179</v>
      </c>
      <c r="AI22" s="35" t="s">
        <v>130</v>
      </c>
      <c r="AJ22" s="210"/>
      <c r="AK22" s="96"/>
      <c r="AL22" s="96"/>
      <c r="AM22" s="15"/>
      <c r="AN22" s="182"/>
      <c r="AO22" s="8"/>
      <c r="AP22" s="55"/>
      <c r="AQ22" s="52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</row>
    <row r="23" spans="1:226" s="1" customFormat="1" outlineLevel="2">
      <c r="A23" s="5"/>
      <c r="B23" s="120">
        <v>3</v>
      </c>
      <c r="C23" s="105" t="s">
        <v>56</v>
      </c>
      <c r="D23" s="313" t="s">
        <v>361</v>
      </c>
      <c r="E23" s="241" t="s">
        <v>164</v>
      </c>
      <c r="F23" s="109" t="s">
        <v>283</v>
      </c>
      <c r="G23" s="112"/>
      <c r="H23" s="50"/>
      <c r="I23" s="120">
        <v>3</v>
      </c>
      <c r="J23" s="59" t="str">
        <f t="shared" si="0"/>
        <v>JKT1-02</v>
      </c>
      <c r="K23" s="237"/>
      <c r="L23" s="61" t="s">
        <v>71</v>
      </c>
      <c r="M23" s="344" t="s">
        <v>345</v>
      </c>
      <c r="N23" s="344"/>
      <c r="O23" s="343" t="s">
        <v>382</v>
      </c>
      <c r="P23" s="47"/>
      <c r="R23" s="88"/>
      <c r="S23" s="15"/>
      <c r="T23" s="59" t="s">
        <v>56</v>
      </c>
      <c r="U23" s="347" t="s">
        <v>123</v>
      </c>
      <c r="V23" s="23" t="s">
        <v>249</v>
      </c>
      <c r="W23" s="14" t="s">
        <v>297</v>
      </c>
      <c r="X23" s="264">
        <v>10.106249999999999</v>
      </c>
      <c r="Y23" s="333" t="s">
        <v>330</v>
      </c>
      <c r="Z23" s="35" t="s">
        <v>128</v>
      </c>
      <c r="AA23" s="210"/>
      <c r="AB23" s="21"/>
      <c r="AC23" s="59" t="s">
        <v>392</v>
      </c>
      <c r="AD23" s="14" t="s">
        <v>360</v>
      </c>
      <c r="AE23" s="16" t="s">
        <v>385</v>
      </c>
      <c r="AF23" s="14" t="s">
        <v>297</v>
      </c>
      <c r="AG23" s="264"/>
      <c r="AH23" s="147" t="s">
        <v>292</v>
      </c>
      <c r="AI23" s="119" t="s">
        <v>316</v>
      </c>
      <c r="AJ23" s="210"/>
      <c r="AK23" s="96"/>
      <c r="AL23" s="96"/>
      <c r="AM23" s="15"/>
      <c r="AN23" s="182"/>
      <c r="AO23" s="8"/>
      <c r="AP23" s="55"/>
      <c r="AQ23" s="52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</row>
    <row r="24" spans="1:226" s="1" customFormat="1" outlineLevel="2">
      <c r="A24" s="5"/>
      <c r="B24" s="12">
        <v>4</v>
      </c>
      <c r="C24" s="44" t="s">
        <v>195</v>
      </c>
      <c r="D24" s="228" t="s">
        <v>288</v>
      </c>
      <c r="E24" s="14" t="s">
        <v>197</v>
      </c>
      <c r="F24" s="241" t="s">
        <v>55</v>
      </c>
      <c r="G24" s="103"/>
      <c r="H24" s="50"/>
      <c r="I24" s="12">
        <v>4</v>
      </c>
      <c r="J24" s="59" t="str">
        <f t="shared" si="0"/>
        <v>JKT1-03</v>
      </c>
      <c r="K24" s="230"/>
      <c r="L24" s="255" t="s">
        <v>58</v>
      </c>
      <c r="M24" s="44" t="s">
        <v>68</v>
      </c>
      <c r="N24" s="44"/>
      <c r="O24" s="326" t="s">
        <v>364</v>
      </c>
      <c r="P24" s="47"/>
      <c r="R24" s="88"/>
      <c r="S24" s="15"/>
      <c r="T24" s="59" t="s">
        <v>394</v>
      </c>
      <c r="U24" s="116" t="s">
        <v>120</v>
      </c>
      <c r="V24" s="23" t="s">
        <v>249</v>
      </c>
      <c r="W24" s="14" t="s">
        <v>297</v>
      </c>
      <c r="X24" s="264">
        <v>10.106249999999999</v>
      </c>
      <c r="Y24" s="126" t="s">
        <v>180</v>
      </c>
      <c r="Z24" s="35" t="s">
        <v>129</v>
      </c>
      <c r="AA24" s="210"/>
      <c r="AB24" s="21"/>
      <c r="AC24" s="115" t="s">
        <v>393</v>
      </c>
      <c r="AD24" s="116" t="s">
        <v>119</v>
      </c>
      <c r="AE24" s="23" t="s">
        <v>249</v>
      </c>
      <c r="AF24" s="4" t="s">
        <v>297</v>
      </c>
      <c r="AG24" s="264">
        <v>10.106249999999999</v>
      </c>
      <c r="AH24" s="126" t="s">
        <v>127</v>
      </c>
      <c r="AI24" s="124" t="s">
        <v>312</v>
      </c>
      <c r="AJ24" s="210"/>
      <c r="AK24" s="96"/>
      <c r="AL24" s="96"/>
      <c r="AM24" s="15"/>
      <c r="AN24" s="182"/>
      <c r="AO24" s="8"/>
      <c r="AP24" s="55"/>
      <c r="AQ24" s="52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</row>
    <row r="25" spans="1:226" s="1" customFormat="1" outlineLevel="2">
      <c r="A25" s="5"/>
      <c r="B25" s="12"/>
      <c r="C25" s="44"/>
      <c r="D25" s="228"/>
      <c r="E25" s="14"/>
      <c r="F25" s="241"/>
      <c r="G25" s="103"/>
      <c r="H25" s="50"/>
      <c r="I25" s="12"/>
      <c r="J25" s="59"/>
      <c r="K25" s="230"/>
      <c r="L25" s="255"/>
      <c r="M25" s="44"/>
      <c r="N25" s="44"/>
      <c r="O25" s="326"/>
      <c r="P25" s="47"/>
      <c r="R25" s="88"/>
      <c r="S25" s="15"/>
      <c r="T25" s="4"/>
      <c r="U25" s="4"/>
      <c r="V25" s="4"/>
      <c r="W25" s="4"/>
      <c r="X25" s="4"/>
      <c r="Y25" s="4"/>
      <c r="Z25" s="4"/>
      <c r="AA25" s="210"/>
      <c r="AB25" s="21"/>
      <c r="AC25" s="4"/>
      <c r="AD25" s="4"/>
      <c r="AE25" s="4"/>
      <c r="AF25" s="4"/>
      <c r="AG25" s="4"/>
      <c r="AH25" s="4"/>
      <c r="AI25" s="4"/>
      <c r="AJ25" s="210"/>
      <c r="AK25" s="96"/>
      <c r="AL25" s="96"/>
      <c r="AM25" s="15"/>
      <c r="AN25" s="182"/>
      <c r="AO25" s="8"/>
      <c r="AP25" s="55"/>
      <c r="AQ25" s="52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</row>
    <row r="26" spans="1:226" s="1" customFormat="1" outlineLevel="2">
      <c r="A26" s="5"/>
      <c r="B26" s="12">
        <v>6</v>
      </c>
      <c r="C26" s="12" t="s">
        <v>59</v>
      </c>
      <c r="D26" s="242" t="s">
        <v>280</v>
      </c>
      <c r="E26" s="244" t="s">
        <v>61</v>
      </c>
      <c r="F26" s="243"/>
      <c r="G26" s="103"/>
      <c r="H26" s="62"/>
      <c r="I26" s="12">
        <v>6</v>
      </c>
      <c r="J26" s="59" t="str">
        <f t="shared" si="0"/>
        <v>JKT1-04</v>
      </c>
      <c r="K26" s="238"/>
      <c r="L26" s="238"/>
      <c r="M26" s="238"/>
      <c r="N26" s="238"/>
      <c r="O26" s="238"/>
      <c r="P26" s="47"/>
      <c r="Q26" s="15"/>
      <c r="R26" s="88"/>
      <c r="S26" s="15"/>
      <c r="T26" s="59" t="s">
        <v>59</v>
      </c>
      <c r="U26" s="28" t="s">
        <v>122</v>
      </c>
      <c r="V26" s="28" t="s">
        <v>248</v>
      </c>
      <c r="W26" s="14" t="s">
        <v>297</v>
      </c>
      <c r="X26" s="264">
        <v>14.245000000000003</v>
      </c>
      <c r="Y26" s="127" t="s">
        <v>131</v>
      </c>
      <c r="Z26" s="125" t="s">
        <v>132</v>
      </c>
      <c r="AA26" s="210"/>
      <c r="AB26" s="21"/>
      <c r="AC26" s="115"/>
      <c r="AD26" s="203"/>
      <c r="AE26" s="28"/>
      <c r="AF26" s="4"/>
      <c r="AG26" s="12"/>
      <c r="AH26" s="127"/>
      <c r="AI26" s="125"/>
      <c r="AJ26" s="210"/>
      <c r="AK26" s="96"/>
      <c r="AL26" s="96"/>
      <c r="AM26" s="15"/>
      <c r="AN26" s="182"/>
      <c r="AO26" s="8"/>
      <c r="AP26" s="55"/>
      <c r="AQ26" s="52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</row>
    <row r="27" spans="1:226" s="1" customFormat="1" outlineLevel="2">
      <c r="A27" s="5"/>
      <c r="B27" s="12">
        <v>7</v>
      </c>
      <c r="C27" s="12" t="s">
        <v>62</v>
      </c>
      <c r="D27" s="109" t="s">
        <v>286</v>
      </c>
      <c r="E27" s="244" t="s">
        <v>282</v>
      </c>
      <c r="F27" s="243"/>
      <c r="G27" s="103"/>
      <c r="H27" s="9"/>
      <c r="I27" s="12">
        <v>7</v>
      </c>
      <c r="J27" s="59" t="str">
        <f t="shared" si="0"/>
        <v>JKT1-05</v>
      </c>
      <c r="K27" s="238"/>
      <c r="L27" s="238"/>
      <c r="M27" s="238"/>
      <c r="N27" s="238"/>
      <c r="O27" s="238"/>
      <c r="P27" s="46"/>
      <c r="Q27" s="8"/>
      <c r="R27" s="89"/>
      <c r="S27" s="8"/>
      <c r="T27" s="59" t="s">
        <v>62</v>
      </c>
      <c r="U27" s="5" t="s">
        <v>163</v>
      </c>
      <c r="V27" s="28" t="s">
        <v>248</v>
      </c>
      <c r="W27" s="14" t="s">
        <v>297</v>
      </c>
      <c r="X27" s="264">
        <v>14.245000000000003</v>
      </c>
      <c r="Y27" s="334" t="s">
        <v>355</v>
      </c>
      <c r="Z27" s="31" t="s">
        <v>323</v>
      </c>
      <c r="AA27" s="210"/>
      <c r="AB27" s="21"/>
      <c r="AC27" s="59"/>
      <c r="AD27" s="147"/>
      <c r="AE27" s="28"/>
      <c r="AF27" s="4"/>
      <c r="AG27" s="12"/>
      <c r="AH27" s="128"/>
      <c r="AI27" s="114"/>
      <c r="AJ27" s="210"/>
      <c r="AK27" s="96"/>
      <c r="AL27" s="96"/>
      <c r="AM27" s="8"/>
      <c r="AN27" s="182"/>
      <c r="AO27" s="8"/>
      <c r="AP27" s="55"/>
      <c r="AQ27" s="52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</row>
    <row r="28" spans="1:226" s="1" customFormat="1" outlineLevel="2">
      <c r="A28" s="5"/>
      <c r="B28" s="42">
        <v>8</v>
      </c>
      <c r="C28" s="42" t="s">
        <v>238</v>
      </c>
      <c r="D28" s="109" t="s">
        <v>65</v>
      </c>
      <c r="E28" s="14" t="s">
        <v>67</v>
      </c>
      <c r="F28" s="242" t="s">
        <v>57</v>
      </c>
      <c r="G28" s="103"/>
      <c r="H28" s="9"/>
      <c r="I28" s="42">
        <v>8</v>
      </c>
      <c r="J28" s="59" t="str">
        <f t="shared" si="0"/>
        <v>W1</v>
      </c>
      <c r="K28" s="232"/>
      <c r="L28" s="228" t="s">
        <v>169</v>
      </c>
      <c r="M28" s="239" t="s">
        <v>167</v>
      </c>
      <c r="N28" s="239"/>
      <c r="O28" s="109" t="s">
        <v>291</v>
      </c>
      <c r="P28" s="46"/>
      <c r="Q28" s="8"/>
      <c r="R28" s="89"/>
      <c r="S28" s="8"/>
      <c r="T28" s="59" t="s">
        <v>238</v>
      </c>
      <c r="U28" s="16" t="s">
        <v>124</v>
      </c>
      <c r="V28" s="16" t="s">
        <v>234</v>
      </c>
      <c r="W28" s="14" t="s">
        <v>297</v>
      </c>
      <c r="X28" s="264">
        <v>15.400000000000002</v>
      </c>
      <c r="Y28" s="128" t="s">
        <v>260</v>
      </c>
      <c r="Z28" s="35" t="s">
        <v>189</v>
      </c>
      <c r="AA28" s="210"/>
      <c r="AB28" s="21"/>
      <c r="AC28" s="12" t="s">
        <v>250</v>
      </c>
      <c r="AD28" s="16" t="s">
        <v>272</v>
      </c>
      <c r="AE28" s="16" t="s">
        <v>276</v>
      </c>
      <c r="AF28" s="4" t="s">
        <v>297</v>
      </c>
      <c r="AG28" s="264">
        <v>17.600000000000001</v>
      </c>
      <c r="AH28" s="128" t="s">
        <v>133</v>
      </c>
      <c r="AI28" s="35" t="s">
        <v>284</v>
      </c>
      <c r="AJ28" s="210"/>
      <c r="AK28" s="96"/>
      <c r="AL28" s="96"/>
      <c r="AM28" s="8"/>
      <c r="AN28" s="182"/>
      <c r="AO28" s="8"/>
      <c r="AP28" s="55"/>
      <c r="AQ28" s="52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</row>
    <row r="29" spans="1:226" s="1" customFormat="1" outlineLevel="2">
      <c r="A29" s="5"/>
      <c r="B29" s="12">
        <v>9</v>
      </c>
      <c r="C29" s="42" t="s">
        <v>237</v>
      </c>
      <c r="D29" s="245"/>
      <c r="E29" s="246"/>
      <c r="F29" s="246"/>
      <c r="G29" s="103"/>
      <c r="H29" s="9"/>
      <c r="I29" s="12">
        <v>9</v>
      </c>
      <c r="J29" s="59" t="str">
        <f t="shared" si="0"/>
        <v>W2</v>
      </c>
      <c r="K29" s="232"/>
      <c r="L29" s="238"/>
      <c r="M29" s="238"/>
      <c r="N29" s="238"/>
      <c r="O29" s="238"/>
      <c r="P29" s="46"/>
      <c r="Q29" s="8"/>
      <c r="R29" s="89"/>
      <c r="S29" s="8"/>
      <c r="T29" s="59" t="s">
        <v>237</v>
      </c>
      <c r="U29" s="16" t="s">
        <v>126</v>
      </c>
      <c r="V29" s="16" t="s">
        <v>248</v>
      </c>
      <c r="W29" s="14" t="s">
        <v>297</v>
      </c>
      <c r="X29" s="264">
        <v>14.245000000000003</v>
      </c>
      <c r="Y29" s="128" t="s">
        <v>134</v>
      </c>
      <c r="Z29" s="35" t="s">
        <v>135</v>
      </c>
      <c r="AA29" s="210"/>
      <c r="AB29" s="21"/>
      <c r="AC29" s="12" t="s">
        <v>250</v>
      </c>
      <c r="AD29" s="16" t="s">
        <v>154</v>
      </c>
      <c r="AE29" s="12" t="s">
        <v>248</v>
      </c>
      <c r="AF29" s="4" t="s">
        <v>297</v>
      </c>
      <c r="AG29" s="264">
        <v>14.245000000000003</v>
      </c>
      <c r="AH29" s="35" t="s">
        <v>136</v>
      </c>
      <c r="AI29" s="35" t="s">
        <v>137</v>
      </c>
      <c r="AJ29" s="210"/>
      <c r="AK29" s="96"/>
      <c r="AL29" s="96"/>
      <c r="AM29" s="8"/>
      <c r="AN29" s="182"/>
      <c r="AO29" s="8"/>
      <c r="AP29" s="55"/>
      <c r="AQ29" s="52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</row>
    <row r="30" spans="1:226" s="1" customFormat="1" outlineLevel="1">
      <c r="A30" s="5"/>
      <c r="B30" s="70" t="s">
        <v>51</v>
      </c>
      <c r="C30" s="70"/>
      <c r="D30" s="68">
        <f>COUNTA(D22:D29)</f>
        <v>6</v>
      </c>
      <c r="E30" s="68">
        <f>COUNTA(E22:E29)</f>
        <v>6</v>
      </c>
      <c r="F30" s="68">
        <f>COUNTA(F22:F29)</f>
        <v>4</v>
      </c>
      <c r="G30" s="71">
        <f>SUM(D30:F30)</f>
        <v>16</v>
      </c>
      <c r="H30" s="13"/>
      <c r="I30" s="70" t="s">
        <v>51</v>
      </c>
      <c r="J30" s="70"/>
      <c r="K30" s="257">
        <f>COUNTA(K22:K29)</f>
        <v>0</v>
      </c>
      <c r="L30" s="68">
        <f>COUNTA(L22:L29)</f>
        <v>4</v>
      </c>
      <c r="M30" s="68">
        <f>COUNTA(M22:M29)</f>
        <v>4</v>
      </c>
      <c r="N30" s="68"/>
      <c r="O30" s="68">
        <f>COUNTA(O22:O29)</f>
        <v>4</v>
      </c>
      <c r="P30" s="71">
        <f>SUM(K30:O30)</f>
        <v>12</v>
      </c>
      <c r="Q30" s="8"/>
      <c r="R30" s="41">
        <f>P30+G30</f>
        <v>28</v>
      </c>
      <c r="S30" s="8"/>
      <c r="T30" s="122" t="s">
        <v>51</v>
      </c>
      <c r="U30" s="36">
        <f>COUNTA(U22:U29)</f>
        <v>7</v>
      </c>
      <c r="V30" s="36"/>
      <c r="W30" s="36"/>
      <c r="X30" s="36"/>
      <c r="Y30" s="68">
        <f>COUNTA(Y22:Y29)</f>
        <v>7</v>
      </c>
      <c r="Z30" s="68">
        <f>COUNTA(Z22:Z29)</f>
        <v>7</v>
      </c>
      <c r="AA30" s="211">
        <f>Y30+Z30</f>
        <v>14</v>
      </c>
      <c r="AB30" s="21"/>
      <c r="AC30" s="122" t="s">
        <v>51</v>
      </c>
      <c r="AD30" s="68">
        <f>COUNTA(AD22:AD29)</f>
        <v>5</v>
      </c>
      <c r="AE30" s="36"/>
      <c r="AF30" s="36"/>
      <c r="AG30" s="36"/>
      <c r="AH30" s="68">
        <f>COUNTA(AH22:AH29)</f>
        <v>5</v>
      </c>
      <c r="AI30" s="68">
        <f>COUNTA(AI22:AI29)</f>
        <v>5</v>
      </c>
      <c r="AJ30" s="211">
        <f>AH30+AI30</f>
        <v>10</v>
      </c>
      <c r="AK30" s="41">
        <f>AA30+AJ30</f>
        <v>24</v>
      </c>
      <c r="AL30" s="41">
        <f>U30+AD30</f>
        <v>12</v>
      </c>
      <c r="AM30" s="8"/>
      <c r="AN30" s="183">
        <f>AL30+R30</f>
        <v>40</v>
      </c>
      <c r="AO30" s="8"/>
      <c r="AQ30" s="52"/>
      <c r="AS30" s="5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</row>
    <row r="31" spans="1:226" s="1" customFormat="1" outlineLevel="1">
      <c r="A31" s="5"/>
      <c r="B31" s="69" t="s">
        <v>218</v>
      </c>
      <c r="C31" s="70"/>
      <c r="D31" s="68">
        <f>COUNTA(D22:D29)</f>
        <v>6</v>
      </c>
      <c r="E31" s="68">
        <f>COUNTA(E22:E29)</f>
        <v>6</v>
      </c>
      <c r="F31" s="68">
        <f>COUNTA(F22:F29)</f>
        <v>4</v>
      </c>
      <c r="G31" s="71">
        <f>SUM(D31:F31)</f>
        <v>16</v>
      </c>
      <c r="H31" s="13"/>
      <c r="I31" s="69" t="s">
        <v>218</v>
      </c>
      <c r="J31" s="70"/>
      <c r="K31" s="257">
        <f>COUNTA(K22:K29)</f>
        <v>0</v>
      </c>
      <c r="L31" s="68">
        <f>COUNTA(L22:L29)</f>
        <v>4</v>
      </c>
      <c r="M31" s="68">
        <f>COUNTA(M22:M29)</f>
        <v>4</v>
      </c>
      <c r="N31" s="68"/>
      <c r="O31" s="68">
        <f>COUNTA(O22:O29)</f>
        <v>4</v>
      </c>
      <c r="P31" s="71">
        <f>SUM(K31:O31)</f>
        <v>12</v>
      </c>
      <c r="Q31" s="8"/>
      <c r="R31" s="41">
        <f>P31+G31</f>
        <v>28</v>
      </c>
      <c r="S31" s="8"/>
      <c r="T31" s="69" t="s">
        <v>218</v>
      </c>
      <c r="U31" s="36">
        <f>COUNTA(U22:U29)</f>
        <v>7</v>
      </c>
      <c r="V31" s="36"/>
      <c r="W31" s="36"/>
      <c r="X31" s="36"/>
      <c r="Y31" s="36">
        <f>COUNTA(Y22:Y29)</f>
        <v>7</v>
      </c>
      <c r="Z31" s="36">
        <f>COUNTA(Z22:Z29)</f>
        <v>7</v>
      </c>
      <c r="AA31" s="211">
        <f>Y31+Z31</f>
        <v>14</v>
      </c>
      <c r="AB31" s="21"/>
      <c r="AC31" s="69" t="s">
        <v>218</v>
      </c>
      <c r="AD31" s="68">
        <f>COUNTA(AD23:AD30)</f>
        <v>5</v>
      </c>
      <c r="AE31" s="36"/>
      <c r="AF31" s="36"/>
      <c r="AG31" s="36"/>
      <c r="AH31" s="68">
        <f>COUNTA(AH23:AH30)</f>
        <v>5</v>
      </c>
      <c r="AI31" s="68">
        <f>COUNTA(AI23:AI30)</f>
        <v>5</v>
      </c>
      <c r="AJ31" s="211">
        <f>AH31+AI31</f>
        <v>10</v>
      </c>
      <c r="AK31" s="41">
        <f>AA31+AJ31</f>
        <v>24</v>
      </c>
      <c r="AL31" s="41">
        <f>U31+AD31</f>
        <v>12</v>
      </c>
      <c r="AM31" s="8"/>
      <c r="AN31" s="183">
        <f>AL31+R31</f>
        <v>40</v>
      </c>
      <c r="AO31" s="8"/>
      <c r="AQ31" s="52"/>
      <c r="AS31" s="5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</row>
    <row r="32" spans="1:226" s="1" customFormat="1" outlineLevel="1">
      <c r="A32" s="5"/>
      <c r="B32" s="77"/>
      <c r="C32" s="65"/>
      <c r="D32" s="78"/>
      <c r="E32" s="33"/>
      <c r="F32" s="78"/>
      <c r="G32" s="79"/>
      <c r="H32" s="22"/>
      <c r="I32" s="22"/>
      <c r="J32" s="58"/>
      <c r="K32" s="6"/>
      <c r="L32" s="6"/>
      <c r="M32" s="6"/>
      <c r="N32" s="6"/>
      <c r="O32" s="6"/>
      <c r="P32" s="22"/>
      <c r="Q32" s="6"/>
      <c r="R32" s="6"/>
      <c r="S32" s="6"/>
      <c r="T32" s="15"/>
      <c r="W32" s="5"/>
      <c r="X32" s="5"/>
      <c r="AA32" s="9"/>
      <c r="AB32" s="21"/>
      <c r="AC32" s="15"/>
      <c r="AG32" s="5"/>
      <c r="AJ32" s="9"/>
      <c r="AK32" s="9"/>
      <c r="AL32" s="9"/>
      <c r="AM32" s="6"/>
      <c r="AN32" s="9"/>
      <c r="AO32" s="8"/>
      <c r="AS32" s="140"/>
      <c r="AU32" s="101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</row>
    <row r="33" spans="1:226" s="1" customFormat="1" outlineLevel="2">
      <c r="A33" s="5">
        <v>3</v>
      </c>
      <c r="B33" s="67" t="s">
        <v>7</v>
      </c>
      <c r="C33" s="67"/>
      <c r="D33" s="253" t="s">
        <v>76</v>
      </c>
      <c r="E33" s="328" t="s">
        <v>332</v>
      </c>
      <c r="F33" s="253" t="s">
        <v>333</v>
      </c>
      <c r="G33" s="80"/>
      <c r="H33" s="2"/>
      <c r="I33" s="67" t="s">
        <v>7</v>
      </c>
      <c r="J33" s="67"/>
      <c r="K33" s="82"/>
      <c r="L33" s="82"/>
      <c r="M33" s="82"/>
      <c r="N33" s="82"/>
      <c r="O33" s="82"/>
      <c r="P33" s="76"/>
      <c r="R33" s="87"/>
      <c r="S33" s="15"/>
      <c r="T33" s="67" t="s">
        <v>7</v>
      </c>
      <c r="U33" s="93" t="s">
        <v>14</v>
      </c>
      <c r="V33" s="84" t="s">
        <v>15</v>
      </c>
      <c r="W33" s="93" t="s">
        <v>4</v>
      </c>
      <c r="X33" s="93" t="s">
        <v>3</v>
      </c>
      <c r="Y33" s="93" t="s">
        <v>2</v>
      </c>
      <c r="Z33" s="93" t="s">
        <v>0</v>
      </c>
      <c r="AA33" s="209"/>
      <c r="AB33" s="21"/>
      <c r="AC33" s="67" t="s">
        <v>7</v>
      </c>
      <c r="AD33" s="93" t="s">
        <v>14</v>
      </c>
      <c r="AE33" s="84" t="s">
        <v>15</v>
      </c>
      <c r="AF33" s="93" t="s">
        <v>4</v>
      </c>
      <c r="AG33" s="93" t="s">
        <v>3</v>
      </c>
      <c r="AH33" s="93" t="s">
        <v>2</v>
      </c>
      <c r="AI33" s="93" t="s">
        <v>0</v>
      </c>
      <c r="AJ33" s="209"/>
      <c r="AK33" s="95"/>
      <c r="AL33" s="95"/>
      <c r="AM33" s="15"/>
      <c r="AN33" s="184"/>
      <c r="AO33" s="8"/>
      <c r="AS33" s="140"/>
      <c r="AU33" s="101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</row>
    <row r="34" spans="1:226" s="1" customFormat="1" outlineLevel="2">
      <c r="A34" s="5"/>
      <c r="B34" s="110">
        <v>1</v>
      </c>
      <c r="C34" s="16" t="s">
        <v>77</v>
      </c>
      <c r="D34" s="335" t="s">
        <v>244</v>
      </c>
      <c r="E34" s="327" t="s">
        <v>367</v>
      </c>
      <c r="F34" s="109" t="s">
        <v>82</v>
      </c>
      <c r="G34" s="74"/>
      <c r="H34" s="63"/>
      <c r="I34" s="110">
        <v>1</v>
      </c>
      <c r="J34" s="16" t="s">
        <v>77</v>
      </c>
      <c r="K34" s="221"/>
      <c r="L34" s="221"/>
      <c r="M34" s="221"/>
      <c r="N34" s="221"/>
      <c r="O34" s="221"/>
      <c r="P34" s="47"/>
      <c r="R34" s="88"/>
      <c r="S34" s="15"/>
      <c r="T34" s="59" t="s">
        <v>77</v>
      </c>
      <c r="U34" s="16" t="s">
        <v>138</v>
      </c>
      <c r="V34" s="16" t="s">
        <v>234</v>
      </c>
      <c r="W34" s="14" t="s">
        <v>297</v>
      </c>
      <c r="X34" s="264">
        <v>15.400000000000002</v>
      </c>
      <c r="Y34" s="107" t="s">
        <v>347</v>
      </c>
      <c r="Z34" s="4" t="s">
        <v>319</v>
      </c>
      <c r="AA34" s="210"/>
      <c r="AB34" s="21"/>
      <c r="AC34" s="16"/>
      <c r="AD34" s="16"/>
      <c r="AE34" s="12"/>
      <c r="AF34" s="4"/>
      <c r="AG34" s="14"/>
      <c r="AH34" s="34"/>
      <c r="AI34" s="144"/>
      <c r="AJ34" s="210"/>
      <c r="AK34" s="96"/>
      <c r="AL34" s="96"/>
      <c r="AM34" s="15"/>
      <c r="AN34" s="177"/>
      <c r="AO34" s="8"/>
      <c r="AS34" s="140"/>
      <c r="AU34" s="101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</row>
    <row r="35" spans="1:226" s="1" customFormat="1" outlineLevel="2">
      <c r="A35" s="5"/>
      <c r="B35" s="110">
        <v>2</v>
      </c>
      <c r="C35" s="16" t="s">
        <v>79</v>
      </c>
      <c r="D35" s="313" t="s">
        <v>365</v>
      </c>
      <c r="E35" s="329" t="s">
        <v>339</v>
      </c>
      <c r="F35" s="313" t="s">
        <v>341</v>
      </c>
      <c r="G35" s="74"/>
      <c r="H35" s="63"/>
      <c r="I35" s="110">
        <v>2</v>
      </c>
      <c r="J35" s="336" t="s">
        <v>374</v>
      </c>
      <c r="K35" s="221"/>
      <c r="L35" s="221"/>
      <c r="M35" s="221"/>
      <c r="N35" s="221"/>
      <c r="O35" s="221"/>
      <c r="P35" s="47"/>
      <c r="R35" s="88"/>
      <c r="S35" s="15"/>
      <c r="T35" s="59" t="s">
        <v>79</v>
      </c>
      <c r="U35" s="16" t="s">
        <v>139</v>
      </c>
      <c r="V35" s="16" t="s">
        <v>234</v>
      </c>
      <c r="W35" s="14" t="s">
        <v>297</v>
      </c>
      <c r="X35" s="264">
        <v>15.400000000000002</v>
      </c>
      <c r="Y35" s="346" t="s">
        <v>387</v>
      </c>
      <c r="Z35" s="299" t="s">
        <v>373</v>
      </c>
      <c r="AA35" s="210"/>
      <c r="AB35" s="21"/>
      <c r="AC35" s="16"/>
      <c r="AD35" s="16"/>
      <c r="AE35" s="12"/>
      <c r="AF35" s="4"/>
      <c r="AG35" s="14"/>
      <c r="AH35" s="34"/>
      <c r="AI35" s="145"/>
      <c r="AJ35" s="210"/>
      <c r="AK35" s="96"/>
      <c r="AL35" s="96"/>
      <c r="AM35" s="15"/>
      <c r="AN35" s="177"/>
      <c r="AO35" s="8"/>
      <c r="AS35" s="140"/>
      <c r="AU35" s="101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</row>
    <row r="36" spans="1:226" s="1" customFormat="1" outlineLevel="2">
      <c r="A36" s="5"/>
      <c r="B36" s="110">
        <v>3</v>
      </c>
      <c r="C36" s="16" t="s">
        <v>81</v>
      </c>
      <c r="D36" s="314" t="s">
        <v>366</v>
      </c>
      <c r="E36" s="313" t="s">
        <v>368</v>
      </c>
      <c r="F36" s="313" t="s">
        <v>371</v>
      </c>
      <c r="G36" s="46"/>
      <c r="H36" s="9"/>
      <c r="I36" s="110">
        <v>3</v>
      </c>
      <c r="J36" s="16" t="s">
        <v>79</v>
      </c>
      <c r="K36" s="221"/>
      <c r="L36" s="221"/>
      <c r="M36" s="221"/>
      <c r="N36" s="221"/>
      <c r="O36" s="221"/>
      <c r="P36" s="47"/>
      <c r="R36" s="88"/>
      <c r="S36" s="15"/>
      <c r="T36" s="59" t="s">
        <v>81</v>
      </c>
      <c r="U36" s="16" t="s">
        <v>125</v>
      </c>
      <c r="V36" s="16" t="s">
        <v>234</v>
      </c>
      <c r="W36" s="14" t="s">
        <v>297</v>
      </c>
      <c r="X36" s="264">
        <v>15.400000000000002</v>
      </c>
      <c r="Y36" s="145" t="s">
        <v>327</v>
      </c>
      <c r="Z36" s="272" t="s">
        <v>324</v>
      </c>
      <c r="AA36" s="210"/>
      <c r="AB36" s="21"/>
      <c r="AC36" s="16"/>
      <c r="AD36" s="16"/>
      <c r="AE36" s="16"/>
      <c r="AF36" s="4"/>
      <c r="AG36" s="14"/>
      <c r="AH36" s="34"/>
      <c r="AI36" s="34"/>
      <c r="AJ36" s="210"/>
      <c r="AK36" s="96"/>
      <c r="AL36" s="96"/>
      <c r="AM36" s="15"/>
      <c r="AN36" s="177"/>
      <c r="AO36" s="8"/>
      <c r="AS36" s="140"/>
      <c r="AU36" s="101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</row>
    <row r="37" spans="1:226" s="1" customFormat="1" outlineLevel="2">
      <c r="A37" s="5"/>
      <c r="B37" s="110">
        <v>4</v>
      </c>
      <c r="C37" s="16" t="s">
        <v>83</v>
      </c>
      <c r="D37" s="313" t="s">
        <v>337</v>
      </c>
      <c r="E37" s="313" t="s">
        <v>369</v>
      </c>
      <c r="F37" s="313" t="s">
        <v>370</v>
      </c>
      <c r="G37" s="46"/>
      <c r="H37" s="9"/>
      <c r="I37" s="110">
        <v>4</v>
      </c>
      <c r="J37" s="16" t="s">
        <v>81</v>
      </c>
      <c r="K37" s="221"/>
      <c r="L37" s="221"/>
      <c r="M37" s="221"/>
      <c r="N37" s="221"/>
      <c r="O37" s="221"/>
      <c r="P37" s="47"/>
      <c r="R37" s="88"/>
      <c r="S37" s="15"/>
      <c r="T37" s="59" t="s">
        <v>83</v>
      </c>
      <c r="U37" s="16" t="s">
        <v>183</v>
      </c>
      <c r="V37" s="16" t="s">
        <v>234</v>
      </c>
      <c r="W37" s="14" t="s">
        <v>297</v>
      </c>
      <c r="X37" s="264">
        <v>15.400000000000002</v>
      </c>
      <c r="Y37" s="31" t="s">
        <v>322</v>
      </c>
      <c r="Z37" s="298" t="s">
        <v>321</v>
      </c>
      <c r="AA37" s="210"/>
      <c r="AB37" s="21"/>
      <c r="AC37" s="16"/>
      <c r="AD37" s="16"/>
      <c r="AE37" s="16"/>
      <c r="AF37" s="4"/>
      <c r="AG37" s="14"/>
      <c r="AH37" s="143"/>
      <c r="AI37" s="145"/>
      <c r="AJ37" s="210"/>
      <c r="AK37" s="96"/>
      <c r="AL37" s="96"/>
      <c r="AM37" s="15"/>
      <c r="AN37" s="177"/>
      <c r="AO37" s="8"/>
      <c r="AP37" s="8"/>
      <c r="AQ37" s="8"/>
      <c r="AR37" s="8"/>
      <c r="AS37" s="141"/>
      <c r="AT37" s="8"/>
      <c r="AU37" s="102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</row>
    <row r="38" spans="1:226" s="1" customFormat="1" outlineLevel="2">
      <c r="A38" s="5"/>
      <c r="B38" s="110">
        <v>5</v>
      </c>
      <c r="C38" s="44" t="s">
        <v>5</v>
      </c>
      <c r="D38" s="327" t="s">
        <v>338</v>
      </c>
      <c r="E38" s="109" t="s">
        <v>340</v>
      </c>
      <c r="F38" s="109" t="s">
        <v>86</v>
      </c>
      <c r="G38" s="46"/>
      <c r="H38" s="9"/>
      <c r="I38" s="110">
        <v>5</v>
      </c>
      <c r="J38" s="16" t="s">
        <v>83</v>
      </c>
      <c r="K38" s="221"/>
      <c r="L38" s="221"/>
      <c r="M38" s="221"/>
      <c r="N38" s="221"/>
      <c r="O38" s="221"/>
      <c r="P38" s="47"/>
      <c r="Q38" s="7"/>
      <c r="R38" s="88"/>
      <c r="S38" s="13"/>
      <c r="T38" s="59" t="s">
        <v>5</v>
      </c>
      <c r="U38" s="16" t="s">
        <v>326</v>
      </c>
      <c r="V38" s="16" t="s">
        <v>276</v>
      </c>
      <c r="W38" s="14" t="s">
        <v>297</v>
      </c>
      <c r="X38" s="264">
        <v>17.600000000000001</v>
      </c>
      <c r="Y38" s="4" t="s">
        <v>320</v>
      </c>
      <c r="Z38" s="304" t="s">
        <v>356</v>
      </c>
      <c r="AA38" s="210"/>
      <c r="AB38" s="21"/>
      <c r="AC38" s="16"/>
      <c r="AD38" s="16"/>
      <c r="AE38" s="23"/>
      <c r="AF38" s="4"/>
      <c r="AG38" s="14"/>
      <c r="AH38" s="4"/>
      <c r="AI38" s="34"/>
      <c r="AJ38" s="210"/>
      <c r="AK38" s="96"/>
      <c r="AL38" s="96"/>
      <c r="AM38" s="13"/>
      <c r="AN38" s="177"/>
      <c r="AO38" s="8"/>
      <c r="AP38" s="8"/>
      <c r="AQ38" s="8"/>
      <c r="AR38" s="8"/>
      <c r="AS38" s="141"/>
      <c r="AT38" s="8"/>
      <c r="AU38" s="102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</row>
    <row r="39" spans="1:226" s="1" customFormat="1" outlineLevel="2">
      <c r="A39" s="5"/>
      <c r="B39" s="110">
        <v>6</v>
      </c>
      <c r="C39" s="14" t="s">
        <v>388</v>
      </c>
      <c r="D39" s="385" t="s">
        <v>389</v>
      </c>
      <c r="E39" s="386"/>
      <c r="F39" s="387"/>
      <c r="G39" s="46"/>
      <c r="H39" s="18"/>
      <c r="I39" s="110">
        <v>6</v>
      </c>
      <c r="J39" s="44" t="s">
        <v>5</v>
      </c>
      <c r="K39" s="217"/>
      <c r="L39" s="217"/>
      <c r="M39" s="218"/>
      <c r="N39" s="218"/>
      <c r="O39" s="221"/>
      <c r="P39" s="46"/>
      <c r="Q39" s="8"/>
      <c r="R39" s="89"/>
      <c r="S39" s="8"/>
      <c r="T39" s="14" t="s">
        <v>388</v>
      </c>
      <c r="U39" s="5"/>
      <c r="V39" s="16"/>
      <c r="W39" s="14"/>
      <c r="X39" s="264"/>
      <c r="Y39" s="4"/>
      <c r="AA39" s="210"/>
      <c r="AB39" s="21"/>
      <c r="AC39" s="12"/>
      <c r="AD39" s="16"/>
      <c r="AE39" s="116"/>
      <c r="AF39" s="118"/>
      <c r="AG39" s="12"/>
      <c r="AH39" s="147"/>
      <c r="AI39" s="34"/>
      <c r="AJ39" s="210"/>
      <c r="AK39" s="96"/>
      <c r="AL39" s="96"/>
      <c r="AM39" s="8"/>
      <c r="AN39" s="177"/>
      <c r="AO39" s="8"/>
      <c r="AP39" s="8"/>
      <c r="AQ39" s="8"/>
      <c r="AR39" s="8"/>
      <c r="AS39" s="141"/>
      <c r="AT39" s="8"/>
      <c r="AU39" s="102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</row>
    <row r="40" spans="1:226" s="1" customFormat="1" outlineLevel="1">
      <c r="B40" s="70" t="s">
        <v>75</v>
      </c>
      <c r="C40" s="72"/>
      <c r="D40" s="68">
        <f>COUNTA(D34:D38)-1</f>
        <v>4</v>
      </c>
      <c r="E40" s="68">
        <f>COUNTA(E34:E38)-1</f>
        <v>4</v>
      </c>
      <c r="F40" s="68">
        <f>COUNTA(F34:F38)-1</f>
        <v>4</v>
      </c>
      <c r="G40" s="38">
        <f>SUM(D40:F40)</f>
        <v>12</v>
      </c>
      <c r="H40" s="13"/>
      <c r="I40" s="70" t="s">
        <v>75</v>
      </c>
      <c r="J40" s="72"/>
      <c r="K40" s="39"/>
      <c r="L40" s="39"/>
      <c r="M40" s="39"/>
      <c r="N40" s="39"/>
      <c r="O40" s="39"/>
      <c r="P40" s="71">
        <f>SUM(K40:O40)</f>
        <v>0</v>
      </c>
      <c r="Q40" s="9"/>
      <c r="R40" s="41">
        <f>P40+G40</f>
        <v>12</v>
      </c>
      <c r="S40" s="9"/>
      <c r="T40" s="70" t="s">
        <v>75</v>
      </c>
      <c r="U40" s="36">
        <f>COUNTA(U34:U39)</f>
        <v>5</v>
      </c>
      <c r="V40" s="36"/>
      <c r="W40" s="36"/>
      <c r="X40" s="36"/>
      <c r="Y40" s="36">
        <f>COUNTA(Y34:Y39)</f>
        <v>5</v>
      </c>
      <c r="Z40" s="36">
        <f>COUNTA(Z34:Z39)</f>
        <v>5</v>
      </c>
      <c r="AA40" s="211">
        <f>Y40+Z40</f>
        <v>10</v>
      </c>
      <c r="AB40" s="21"/>
      <c r="AC40" s="70" t="s">
        <v>75</v>
      </c>
      <c r="AD40" s="36">
        <f>COUNTA(AD34:AD39)</f>
        <v>0</v>
      </c>
      <c r="AE40" s="36"/>
      <c r="AF40" s="36"/>
      <c r="AG40" s="36"/>
      <c r="AH40" s="36">
        <f>COUNTA(AH34:AH39)</f>
        <v>0</v>
      </c>
      <c r="AI40" s="36">
        <f>COUNTA(AI34:AI39)</f>
        <v>0</v>
      </c>
      <c r="AJ40" s="211">
        <f>AD40</f>
        <v>0</v>
      </c>
      <c r="AK40" s="41">
        <f>AA40+AJ40</f>
        <v>10</v>
      </c>
      <c r="AL40" s="41">
        <f>U40+AD40</f>
        <v>5</v>
      </c>
      <c r="AM40" s="9"/>
      <c r="AN40" s="178">
        <f>AL40+R40</f>
        <v>17</v>
      </c>
      <c r="AO40" s="8"/>
      <c r="AP40" s="8"/>
      <c r="AQ40" s="8"/>
      <c r="AR40" s="8"/>
      <c r="AS40" s="141"/>
      <c r="AT40" s="8"/>
      <c r="AU40" s="102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</row>
    <row r="41" spans="1:226" s="1" customFormat="1" outlineLevel="1">
      <c r="B41" s="69" t="s">
        <v>218</v>
      </c>
      <c r="C41" s="70"/>
      <c r="D41" s="68">
        <f>COUNTA(D34:D38)</f>
        <v>5</v>
      </c>
      <c r="E41" s="68">
        <f>COUNTA(E34:E38)</f>
        <v>5</v>
      </c>
      <c r="F41" s="68">
        <f>COUNTA(F34:F38)</f>
        <v>5</v>
      </c>
      <c r="G41" s="38">
        <f>SUM(D41:F41)</f>
        <v>15</v>
      </c>
      <c r="H41" s="13"/>
      <c r="I41" s="69" t="s">
        <v>218</v>
      </c>
      <c r="J41" s="72"/>
      <c r="K41" s="39"/>
      <c r="L41" s="39"/>
      <c r="M41" s="39"/>
      <c r="N41" s="39"/>
      <c r="O41" s="39"/>
      <c r="P41" s="71"/>
      <c r="Q41" s="9"/>
      <c r="R41" s="41">
        <f>P41+G41</f>
        <v>15</v>
      </c>
      <c r="S41" s="9"/>
      <c r="T41" s="69" t="s">
        <v>218</v>
      </c>
      <c r="U41" s="36">
        <f>COUNTA(U34:U39)</f>
        <v>5</v>
      </c>
      <c r="V41" s="36"/>
      <c r="W41" s="36"/>
      <c r="X41" s="36"/>
      <c r="Y41" s="36">
        <f>COUNTA(Y34:Y39)</f>
        <v>5</v>
      </c>
      <c r="Z41" s="36">
        <f>COUNTA(Z34:Z39)</f>
        <v>5</v>
      </c>
      <c r="AA41" s="211">
        <f>Y41+Z41</f>
        <v>10</v>
      </c>
      <c r="AB41" s="21"/>
      <c r="AC41" s="69" t="s">
        <v>218</v>
      </c>
      <c r="AD41" s="36">
        <f>COUNTA(AD34:AD39)</f>
        <v>0</v>
      </c>
      <c r="AE41" s="36"/>
      <c r="AF41" s="36"/>
      <c r="AG41" s="36"/>
      <c r="AH41" s="36">
        <f>COUNTA(AH34:AH39)</f>
        <v>0</v>
      </c>
      <c r="AI41" s="36">
        <f>COUNTA(AI34:AI39)</f>
        <v>0</v>
      </c>
      <c r="AJ41" s="211">
        <f>AD41</f>
        <v>0</v>
      </c>
      <c r="AK41" s="41">
        <f>AA41+AJ41</f>
        <v>10</v>
      </c>
      <c r="AL41" s="41">
        <f>U41+AD41</f>
        <v>5</v>
      </c>
      <c r="AM41" s="9"/>
      <c r="AN41" s="178">
        <f>AL41+R41</f>
        <v>20</v>
      </c>
      <c r="AO41" s="8"/>
      <c r="AP41" s="8"/>
      <c r="AQ41" s="8"/>
      <c r="AR41" s="8"/>
      <c r="AS41" s="141"/>
      <c r="AT41" s="8"/>
      <c r="AU41" s="102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</row>
    <row r="42" spans="1:226" s="1" customFormat="1" outlineLevel="1" collapsed="1">
      <c r="B42" s="186" t="s">
        <v>219</v>
      </c>
      <c r="C42" s="190"/>
      <c r="D42" s="187">
        <f t="shared" ref="D42:G43" si="1">D40+D30+D18</f>
        <v>18</v>
      </c>
      <c r="E42" s="187">
        <f t="shared" si="1"/>
        <v>19</v>
      </c>
      <c r="F42" s="187">
        <f t="shared" si="1"/>
        <v>17</v>
      </c>
      <c r="G42" s="187">
        <f t="shared" si="1"/>
        <v>54</v>
      </c>
      <c r="H42" s="13"/>
      <c r="I42" s="186" t="s">
        <v>219</v>
      </c>
      <c r="J42" s="190"/>
      <c r="K42" s="189">
        <f t="shared" ref="K42:M43" si="2">K30+K40+K18</f>
        <v>3</v>
      </c>
      <c r="L42" s="189">
        <f t="shared" si="2"/>
        <v>4</v>
      </c>
      <c r="M42" s="189">
        <f t="shared" si="2"/>
        <v>4</v>
      </c>
      <c r="N42" s="189"/>
      <c r="O42" s="189">
        <f>O30+O40+O18</f>
        <v>7</v>
      </c>
      <c r="P42" s="189">
        <f>P30+P40+P18</f>
        <v>18</v>
      </c>
      <c r="Q42" s="9"/>
      <c r="R42" s="194">
        <f>R40+R30+R18</f>
        <v>72</v>
      </c>
      <c r="S42" s="9"/>
      <c r="T42" s="186" t="s">
        <v>219</v>
      </c>
      <c r="U42" s="188">
        <f>U40+U30+U18</f>
        <v>23</v>
      </c>
      <c r="V42" s="188"/>
      <c r="W42" s="188"/>
      <c r="X42" s="188"/>
      <c r="Y42" s="188">
        <f t="shared" ref="Y42:AA43" si="3">Y40+Y30+Y18</f>
        <v>23</v>
      </c>
      <c r="Z42" s="188">
        <f t="shared" si="3"/>
        <v>23</v>
      </c>
      <c r="AA42" s="213">
        <f t="shared" si="3"/>
        <v>46</v>
      </c>
      <c r="AB42" s="21"/>
      <c r="AC42" s="186" t="s">
        <v>219</v>
      </c>
      <c r="AD42" s="188">
        <f>AD40+AD30+AD18</f>
        <v>6</v>
      </c>
      <c r="AE42" s="188"/>
      <c r="AF42" s="188"/>
      <c r="AG42" s="188"/>
      <c r="AH42" s="188">
        <f t="shared" ref="AH42:AJ43" si="4">AH40+AH30+AH18</f>
        <v>6</v>
      </c>
      <c r="AI42" s="188">
        <f t="shared" si="4"/>
        <v>6</v>
      </c>
      <c r="AJ42" s="213">
        <f t="shared" si="4"/>
        <v>11</v>
      </c>
      <c r="AK42" s="194">
        <f>AJ42+AA42</f>
        <v>57</v>
      </c>
      <c r="AL42" s="194">
        <f>U42+AD42</f>
        <v>29</v>
      </c>
      <c r="AM42" s="9"/>
      <c r="AN42" s="185">
        <f>AN40+AN30+AN18</f>
        <v>112</v>
      </c>
      <c r="AO42" s="8"/>
      <c r="AP42" s="8"/>
      <c r="AQ42" s="8"/>
      <c r="AR42" s="8"/>
      <c r="AS42" s="141"/>
      <c r="AT42" s="8"/>
      <c r="AU42" s="102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</row>
    <row r="43" spans="1:226" s="1" customFormat="1" outlineLevel="1">
      <c r="B43" s="186" t="s">
        <v>218</v>
      </c>
      <c r="C43" s="190"/>
      <c r="D43" s="187">
        <f t="shared" si="1"/>
        <v>20</v>
      </c>
      <c r="E43" s="187">
        <f t="shared" si="1"/>
        <v>20</v>
      </c>
      <c r="F43" s="187">
        <f t="shared" si="1"/>
        <v>18</v>
      </c>
      <c r="G43" s="187">
        <f t="shared" si="1"/>
        <v>58</v>
      </c>
      <c r="H43" s="13"/>
      <c r="I43" s="186" t="s">
        <v>218</v>
      </c>
      <c r="J43" s="190"/>
      <c r="K43" s="189">
        <f t="shared" si="2"/>
        <v>7</v>
      </c>
      <c r="L43" s="189">
        <f t="shared" si="2"/>
        <v>11</v>
      </c>
      <c r="M43" s="189">
        <f t="shared" si="2"/>
        <v>4</v>
      </c>
      <c r="N43" s="189"/>
      <c r="O43" s="189">
        <f>O31+O41+O19</f>
        <v>8</v>
      </c>
      <c r="P43" s="189">
        <f>P31+P41+P19</f>
        <v>30</v>
      </c>
      <c r="Q43" s="9"/>
      <c r="R43" s="194">
        <f>R41+R31+R19</f>
        <v>88</v>
      </c>
      <c r="S43" s="9"/>
      <c r="T43" s="186" t="s">
        <v>218</v>
      </c>
      <c r="U43" s="188">
        <f>U41+U31+U19</f>
        <v>23</v>
      </c>
      <c r="V43" s="188"/>
      <c r="W43" s="188"/>
      <c r="X43" s="188"/>
      <c r="Y43" s="188">
        <f t="shared" si="3"/>
        <v>23</v>
      </c>
      <c r="Z43" s="188">
        <f t="shared" si="3"/>
        <v>23</v>
      </c>
      <c r="AA43" s="213">
        <f t="shared" si="3"/>
        <v>46</v>
      </c>
      <c r="AB43" s="21"/>
      <c r="AC43" s="186" t="s">
        <v>218</v>
      </c>
      <c r="AD43" s="188">
        <f>AD41+AD31+AD19</f>
        <v>6</v>
      </c>
      <c r="AE43" s="188"/>
      <c r="AF43" s="188"/>
      <c r="AG43" s="188"/>
      <c r="AH43" s="188">
        <f t="shared" si="4"/>
        <v>6</v>
      </c>
      <c r="AI43" s="188">
        <f t="shared" si="4"/>
        <v>6</v>
      </c>
      <c r="AJ43" s="213">
        <f t="shared" si="4"/>
        <v>11</v>
      </c>
      <c r="AK43" s="194">
        <f>AJ43+AA43</f>
        <v>57</v>
      </c>
      <c r="AL43" s="194">
        <f>U43+AD43</f>
        <v>29</v>
      </c>
      <c r="AM43" s="9"/>
      <c r="AN43" s="185">
        <f>AN41+AN31+AN19</f>
        <v>128</v>
      </c>
      <c r="AO43" s="8"/>
      <c r="AP43" s="8"/>
      <c r="AQ43" s="8"/>
      <c r="AR43" s="8"/>
      <c r="AS43" s="141"/>
      <c r="AT43" s="8"/>
      <c r="AU43" s="102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</row>
    <row r="44" spans="1:226" s="1" customFormat="1" outlineLevel="1">
      <c r="A44" s="5"/>
      <c r="B44" s="77"/>
      <c r="C44" s="65"/>
      <c r="D44" s="78"/>
      <c r="E44" s="78"/>
      <c r="F44" s="33"/>
      <c r="G44" s="79"/>
      <c r="H44" s="22"/>
      <c r="I44" s="22"/>
      <c r="J44" s="58"/>
      <c r="K44" s="6"/>
      <c r="L44" s="6"/>
      <c r="M44" s="6"/>
      <c r="N44" s="6"/>
      <c r="O44" s="6"/>
      <c r="P44" s="22"/>
      <c r="Q44" s="6"/>
      <c r="R44" s="6"/>
      <c r="S44" s="6"/>
      <c r="W44" s="5"/>
      <c r="X44" s="5"/>
      <c r="AA44" s="9"/>
      <c r="AB44" s="21"/>
      <c r="AG44" s="5"/>
      <c r="AJ44" s="9"/>
      <c r="AK44" s="9"/>
      <c r="AL44" s="8"/>
      <c r="AM44" s="6"/>
      <c r="AN44" s="9"/>
      <c r="AO44" s="8"/>
      <c r="AS44" s="140"/>
      <c r="AU44" s="101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</row>
    <row r="45" spans="1:226" s="1" customFormat="1" outlineLevel="2">
      <c r="A45" s="5">
        <v>4</v>
      </c>
      <c r="B45" s="67" t="s">
        <v>7</v>
      </c>
      <c r="C45" s="67"/>
      <c r="D45" s="402" t="s">
        <v>88</v>
      </c>
      <c r="E45" s="403"/>
      <c r="F45" s="404"/>
      <c r="G45" s="80"/>
      <c r="H45" s="2"/>
      <c r="I45" s="67" t="s">
        <v>7</v>
      </c>
      <c r="J45" s="67"/>
      <c r="K45" s="82"/>
      <c r="L45" s="82"/>
      <c r="M45" s="108"/>
      <c r="N45" s="108"/>
      <c r="O45" s="82"/>
      <c r="P45" s="76"/>
      <c r="R45" s="87"/>
      <c r="S45" s="15"/>
      <c r="T45" s="67" t="s">
        <v>7</v>
      </c>
      <c r="U45" s="93" t="s">
        <v>14</v>
      </c>
      <c r="V45" s="84" t="s">
        <v>15</v>
      </c>
      <c r="W45" s="93" t="s">
        <v>4</v>
      </c>
      <c r="X45" s="93" t="s">
        <v>3</v>
      </c>
      <c r="Y45" s="93" t="s">
        <v>2</v>
      </c>
      <c r="Z45" s="93" t="s">
        <v>0</v>
      </c>
      <c r="AA45" s="212"/>
      <c r="AB45" s="21"/>
      <c r="AC45" s="67" t="s">
        <v>7</v>
      </c>
      <c r="AD45" s="93" t="s">
        <v>14</v>
      </c>
      <c r="AE45" s="84" t="s">
        <v>15</v>
      </c>
      <c r="AF45" s="93" t="s">
        <v>4</v>
      </c>
      <c r="AG45" s="93" t="s">
        <v>3</v>
      </c>
      <c r="AH45" s="93" t="s">
        <v>2</v>
      </c>
      <c r="AI45" s="93" t="s">
        <v>0</v>
      </c>
      <c r="AJ45" s="212"/>
      <c r="AK45" s="95"/>
      <c r="AL45" s="95"/>
      <c r="AM45" s="15"/>
      <c r="AN45" s="179"/>
      <c r="AO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</row>
    <row r="46" spans="1:226" s="1" customFormat="1" outlineLevel="2">
      <c r="A46" s="5"/>
      <c r="B46" s="110">
        <v>1</v>
      </c>
      <c r="C46" s="223" t="s">
        <v>94</v>
      </c>
      <c r="D46" s="248" t="s">
        <v>210</v>
      </c>
      <c r="E46" s="224"/>
      <c r="F46" s="224"/>
      <c r="G46" s="74"/>
      <c r="H46" s="63"/>
      <c r="I46" s="110">
        <v>1</v>
      </c>
      <c r="J46" s="59" t="str">
        <f>C46</f>
        <v>TGR - SM Lokal</v>
      </c>
      <c r="K46" s="221"/>
      <c r="L46" s="221"/>
      <c r="M46" s="222"/>
      <c r="N46" s="222"/>
      <c r="O46" s="221"/>
      <c r="P46" s="47"/>
      <c r="R46" s="88"/>
      <c r="S46" s="15"/>
      <c r="T46" s="59" t="s">
        <v>94</v>
      </c>
      <c r="U46" s="16" t="s">
        <v>153</v>
      </c>
      <c r="V46" s="16" t="s">
        <v>248</v>
      </c>
      <c r="W46" s="14" t="s">
        <v>297</v>
      </c>
      <c r="X46" s="264">
        <v>14.245000000000003</v>
      </c>
      <c r="Y46" s="119" t="s">
        <v>144</v>
      </c>
      <c r="Z46" s="322" t="s">
        <v>357</v>
      </c>
      <c r="AA46" s="45"/>
      <c r="AB46" s="21"/>
      <c r="AC46" s="16"/>
      <c r="AD46" s="16"/>
      <c r="AE46" s="16"/>
      <c r="AF46" s="10"/>
      <c r="AG46" s="12"/>
      <c r="AH46" s="119"/>
      <c r="AI46" s="119"/>
      <c r="AJ46" s="45"/>
      <c r="AK46" s="96"/>
      <c r="AL46" s="96"/>
      <c r="AM46" s="15"/>
      <c r="AN46" s="180"/>
      <c r="AO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</row>
    <row r="47" spans="1:226" s="1" customFormat="1" outlineLevel="2">
      <c r="A47" s="5"/>
      <c r="B47" s="110">
        <v>2</v>
      </c>
      <c r="C47" s="223" t="s">
        <v>252</v>
      </c>
      <c r="D47" s="249" t="s">
        <v>89</v>
      </c>
      <c r="E47" s="5" t="s">
        <v>261</v>
      </c>
      <c r="F47" s="224"/>
      <c r="G47" s="46"/>
      <c r="H47" s="9"/>
      <c r="I47" s="110">
        <v>2</v>
      </c>
      <c r="J47" s="59" t="str">
        <f>C47</f>
        <v>MM lokal TGR</v>
      </c>
      <c r="K47" s="221"/>
      <c r="L47" s="221"/>
      <c r="M47" s="222"/>
      <c r="N47" s="222"/>
      <c r="O47" s="221"/>
      <c r="P47" s="47"/>
      <c r="R47" s="88"/>
      <c r="S47" s="15"/>
      <c r="T47" s="59" t="s">
        <v>252</v>
      </c>
      <c r="U47" s="117" t="s">
        <v>152</v>
      </c>
      <c r="V47" s="116" t="s">
        <v>234</v>
      </c>
      <c r="W47" s="14" t="s">
        <v>297</v>
      </c>
      <c r="X47" s="264">
        <v>15.400000000000002</v>
      </c>
      <c r="Y47" s="147" t="s">
        <v>295</v>
      </c>
      <c r="Z47" s="1" t="s">
        <v>293</v>
      </c>
      <c r="AA47" s="45"/>
      <c r="AB47" s="21"/>
      <c r="AC47" s="16"/>
      <c r="AD47" s="117"/>
      <c r="AE47" s="116"/>
      <c r="AF47" s="118"/>
      <c r="AG47" s="12"/>
      <c r="AH47" s="119"/>
      <c r="AI47" s="119"/>
      <c r="AJ47" s="45"/>
      <c r="AK47" s="96"/>
      <c r="AL47" s="96"/>
      <c r="AM47" s="15"/>
      <c r="AN47" s="180"/>
      <c r="AO47" s="8"/>
      <c r="AS47" s="140"/>
      <c r="AU47" s="101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</row>
    <row r="48" spans="1:226" s="1" customFormat="1" outlineLevel="2">
      <c r="A48" s="5"/>
      <c r="B48" s="110">
        <v>3</v>
      </c>
      <c r="C48" s="223" t="s">
        <v>256</v>
      </c>
      <c r="D48" s="339" t="s">
        <v>342</v>
      </c>
      <c r="E48" s="224"/>
      <c r="F48" s="224"/>
      <c r="G48" s="46"/>
      <c r="H48" s="9"/>
      <c r="I48" s="110">
        <v>3</v>
      </c>
      <c r="J48" s="59" t="str">
        <f>C48</f>
        <v>JKB/JKS SM lokal</v>
      </c>
      <c r="K48" s="221"/>
      <c r="L48" s="221"/>
      <c r="M48" s="225"/>
      <c r="N48" s="225"/>
      <c r="O48" s="221"/>
      <c r="P48" s="47"/>
      <c r="R48" s="88"/>
      <c r="S48" s="15"/>
      <c r="T48" s="59" t="s">
        <v>256</v>
      </c>
      <c r="U48" s="44" t="s">
        <v>156</v>
      </c>
      <c r="V48" s="44" t="s">
        <v>277</v>
      </c>
      <c r="W48" s="14" t="s">
        <v>297</v>
      </c>
      <c r="X48" s="264">
        <v>10.106249999999999</v>
      </c>
      <c r="Y48" s="254" t="s">
        <v>148</v>
      </c>
      <c r="Z48" s="11" t="s">
        <v>149</v>
      </c>
      <c r="AA48" s="45"/>
      <c r="AB48" s="21"/>
      <c r="AC48" s="16"/>
      <c r="AD48" s="116"/>
      <c r="AE48" s="116"/>
      <c r="AF48" s="118"/>
      <c r="AG48" s="12"/>
      <c r="AH48" s="119"/>
      <c r="AI48" s="119"/>
      <c r="AJ48" s="45"/>
      <c r="AK48" s="96"/>
      <c r="AL48" s="96"/>
      <c r="AM48" s="15"/>
      <c r="AN48" s="180"/>
      <c r="AO48" s="8"/>
      <c r="AP48" s="8"/>
      <c r="AQ48" s="8"/>
      <c r="AR48" s="8"/>
      <c r="AS48" s="141"/>
      <c r="AT48" s="8"/>
      <c r="AU48" s="102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</row>
    <row r="49" spans="1:224" s="1" customFormat="1" outlineLevel="2">
      <c r="A49" s="5"/>
      <c r="B49" s="110">
        <v>4</v>
      </c>
      <c r="C49" s="223" t="s">
        <v>251</v>
      </c>
      <c r="D49" s="398" t="s">
        <v>379</v>
      </c>
      <c r="E49" s="224"/>
      <c r="F49" s="400" t="s">
        <v>95</v>
      </c>
      <c r="G49" s="46"/>
      <c r="H49" s="18"/>
      <c r="I49" s="110">
        <v>5</v>
      </c>
      <c r="J49" s="59" t="str">
        <f>C49</f>
        <v>MM lokal JKB</v>
      </c>
      <c r="K49" s="226"/>
      <c r="L49" s="226"/>
      <c r="M49" s="227"/>
      <c r="N49" s="227"/>
      <c r="O49" s="221"/>
      <c r="P49" s="46"/>
      <c r="Q49" s="8"/>
      <c r="R49" s="89"/>
      <c r="S49" s="8"/>
      <c r="T49" s="59" t="s">
        <v>251</v>
      </c>
      <c r="U49" s="16" t="s">
        <v>157</v>
      </c>
      <c r="V49" s="16" t="s">
        <v>158</v>
      </c>
      <c r="W49" s="14" t="s">
        <v>298</v>
      </c>
      <c r="X49" s="264" t="e">
        <v>#N/A</v>
      </c>
      <c r="Y49" s="307" t="s">
        <v>317</v>
      </c>
      <c r="Z49" s="297"/>
      <c r="AA49" s="45"/>
      <c r="AB49" s="21"/>
      <c r="AC49" s="16"/>
      <c r="AD49" s="16"/>
      <c r="AE49" s="16"/>
      <c r="AF49" s="11"/>
      <c r="AG49" s="16"/>
      <c r="AH49" s="119"/>
      <c r="AI49" s="204"/>
      <c r="AJ49" s="45"/>
      <c r="AK49" s="96"/>
      <c r="AL49" s="96"/>
      <c r="AM49" s="8"/>
      <c r="AN49" s="180"/>
      <c r="AO49" s="8"/>
      <c r="AP49" s="8"/>
      <c r="AQ49" s="8"/>
      <c r="AR49" s="8"/>
      <c r="AS49" s="141"/>
      <c r="AT49" s="8"/>
      <c r="AU49" s="102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</row>
    <row r="50" spans="1:224" s="1" customFormat="1" outlineLevel="2">
      <c r="A50" s="5"/>
      <c r="B50" s="110">
        <v>5</v>
      </c>
      <c r="C50" s="223" t="s">
        <v>253</v>
      </c>
      <c r="D50" s="399"/>
      <c r="E50" s="224"/>
      <c r="F50" s="401"/>
      <c r="G50" s="47"/>
      <c r="H50" s="15"/>
      <c r="I50" s="110">
        <v>6</v>
      </c>
      <c r="J50" s="59" t="str">
        <f>C50</f>
        <v>MM lokal JKS</v>
      </c>
      <c r="K50" s="221"/>
      <c r="L50" s="221"/>
      <c r="M50" s="222"/>
      <c r="N50" s="222"/>
      <c r="O50" s="221"/>
      <c r="P50" s="47"/>
      <c r="R50" s="90"/>
      <c r="S50" s="15"/>
      <c r="T50" s="59" t="s">
        <v>253</v>
      </c>
      <c r="U50" s="116" t="s">
        <v>155</v>
      </c>
      <c r="V50" s="116" t="s">
        <v>248</v>
      </c>
      <c r="W50" s="23" t="s">
        <v>296</v>
      </c>
      <c r="X50" s="264">
        <v>14.245000000000003</v>
      </c>
      <c r="Y50" s="119" t="s">
        <v>146</v>
      </c>
      <c r="Z50" s="119" t="s">
        <v>147</v>
      </c>
      <c r="AA50" s="45"/>
      <c r="AB50" s="21"/>
      <c r="AC50" s="16"/>
      <c r="AD50" s="5"/>
      <c r="AE50" s="12"/>
      <c r="AF50" s="10"/>
      <c r="AG50" s="12"/>
      <c r="AH50" s="138"/>
      <c r="AI50" s="139"/>
      <c r="AJ50" s="45"/>
      <c r="AK50" s="96"/>
      <c r="AL50" s="96"/>
      <c r="AM50" s="15"/>
      <c r="AN50" s="180"/>
      <c r="AO50" s="8"/>
      <c r="AP50" s="8"/>
      <c r="AQ50" s="8"/>
      <c r="AR50" s="8"/>
      <c r="AS50" s="141"/>
      <c r="AT50" s="8"/>
      <c r="AU50" s="102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</row>
    <row r="51" spans="1:224" s="1" customFormat="1" outlineLevel="2">
      <c r="A51" s="5"/>
      <c r="B51" s="221"/>
      <c r="C51" s="221"/>
      <c r="D51" s="247"/>
      <c r="E51" s="221"/>
      <c r="F51" s="216"/>
      <c r="G51" s="47"/>
      <c r="H51" s="15"/>
      <c r="I51" s="221"/>
      <c r="J51" s="221"/>
      <c r="K51" s="221"/>
      <c r="L51" s="221"/>
      <c r="M51" s="222"/>
      <c r="N51" s="222"/>
      <c r="O51" s="221"/>
      <c r="P51" s="47"/>
      <c r="R51" s="90"/>
      <c r="S51" s="15"/>
      <c r="T51" s="221"/>
      <c r="U51" s="216"/>
      <c r="V51" s="217"/>
      <c r="W51" s="217"/>
      <c r="X51" s="217"/>
      <c r="Y51" s="219"/>
      <c r="Z51" s="220"/>
      <c r="AA51" s="45"/>
      <c r="AB51" s="21"/>
      <c r="AC51" s="16"/>
      <c r="AD51" s="14"/>
      <c r="AE51" s="12"/>
      <c r="AF51" s="10"/>
      <c r="AG51" s="12"/>
      <c r="AH51" s="138"/>
      <c r="AI51" s="139"/>
      <c r="AJ51" s="45"/>
      <c r="AK51" s="96"/>
      <c r="AL51" s="96"/>
      <c r="AM51" s="15"/>
      <c r="AN51" s="180"/>
      <c r="AO51" s="8"/>
      <c r="AP51" s="8"/>
      <c r="AQ51" s="8"/>
      <c r="AR51" s="8"/>
      <c r="AS51" s="141"/>
      <c r="AT51" s="8"/>
      <c r="AU51" s="102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</row>
    <row r="52" spans="1:224" s="1" customFormat="1" outlineLevel="2">
      <c r="A52" s="5"/>
      <c r="B52" s="407">
        <v>6</v>
      </c>
      <c r="C52" s="408" t="s">
        <v>212</v>
      </c>
      <c r="D52" s="232"/>
      <c r="E52" s="232"/>
      <c r="F52" s="275"/>
      <c r="G52" s="47"/>
      <c r="H52" s="15"/>
      <c r="I52" s="232"/>
      <c r="J52" s="232"/>
      <c r="K52" s="232"/>
      <c r="L52" s="232"/>
      <c r="M52" s="273"/>
      <c r="N52" s="273"/>
      <c r="O52" s="232"/>
      <c r="P52" s="47"/>
      <c r="R52" s="90"/>
      <c r="S52" s="15"/>
      <c r="T52" s="374" t="s">
        <v>212</v>
      </c>
      <c r="U52" s="16" t="s">
        <v>184</v>
      </c>
      <c r="V52" s="16" t="s">
        <v>257</v>
      </c>
      <c r="W52" s="14" t="s">
        <v>297</v>
      </c>
      <c r="X52" s="264">
        <v>21.6</v>
      </c>
      <c r="Y52" s="1" t="s">
        <v>384</v>
      </c>
      <c r="Z52" s="323" t="s">
        <v>358</v>
      </c>
      <c r="AA52" s="45"/>
      <c r="AB52" s="21"/>
      <c r="AC52" s="16"/>
      <c r="AD52" s="16"/>
      <c r="AE52" s="16"/>
      <c r="AF52" s="10"/>
      <c r="AG52" s="12"/>
      <c r="AH52" s="119"/>
      <c r="AI52" s="149"/>
      <c r="AJ52" s="45"/>
      <c r="AK52" s="96"/>
      <c r="AL52" s="96"/>
      <c r="AM52" s="15"/>
      <c r="AN52" s="180"/>
      <c r="AO52" s="8"/>
      <c r="AP52" s="8"/>
      <c r="AQ52" s="8"/>
      <c r="AR52" s="8"/>
      <c r="AS52" s="141"/>
      <c r="AT52" s="8"/>
      <c r="AU52" s="102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</row>
    <row r="53" spans="1:224" s="1" customFormat="1" outlineLevel="2">
      <c r="A53" s="5"/>
      <c r="B53" s="407"/>
      <c r="C53" s="409"/>
      <c r="D53" s="232"/>
      <c r="E53" s="232"/>
      <c r="F53" s="275"/>
      <c r="G53" s="47"/>
      <c r="H53" s="15"/>
      <c r="I53" s="274"/>
      <c r="J53" s="232"/>
      <c r="K53" s="232"/>
      <c r="L53" s="232"/>
      <c r="M53" s="273"/>
      <c r="N53" s="273"/>
      <c r="O53" s="232"/>
      <c r="P53" s="47"/>
      <c r="R53" s="90"/>
      <c r="S53" s="15"/>
      <c r="T53" s="375"/>
      <c r="U53" s="16" t="s">
        <v>271</v>
      </c>
      <c r="V53" s="16" t="s">
        <v>248</v>
      </c>
      <c r="W53" s="14" t="s">
        <v>297</v>
      </c>
      <c r="X53" s="264">
        <v>14.245000000000003</v>
      </c>
      <c r="Y53" s="119" t="s">
        <v>150</v>
      </c>
      <c r="Z53" s="119" t="s">
        <v>306</v>
      </c>
      <c r="AA53" s="45"/>
      <c r="AB53" s="21"/>
      <c r="AC53" s="16"/>
      <c r="AD53" s="16"/>
      <c r="AE53" s="16"/>
      <c r="AF53" s="10"/>
      <c r="AG53" s="12"/>
      <c r="AH53" s="119"/>
      <c r="AI53" s="149"/>
      <c r="AJ53" s="45"/>
      <c r="AK53" s="96"/>
      <c r="AL53" s="96"/>
      <c r="AM53" s="15"/>
      <c r="AN53" s="180"/>
      <c r="AO53" s="8"/>
      <c r="AP53" s="8"/>
      <c r="AQ53" s="8"/>
      <c r="AR53" s="8"/>
      <c r="AS53" s="141"/>
      <c r="AT53" s="8"/>
      <c r="AU53" s="102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</row>
    <row r="54" spans="1:224" s="1" customFormat="1" outlineLevel="2">
      <c r="A54" s="5"/>
      <c r="B54" s="407"/>
      <c r="C54" s="409"/>
      <c r="D54" s="232"/>
      <c r="E54" s="232"/>
      <c r="F54" s="275"/>
      <c r="G54" s="47"/>
      <c r="H54" s="15"/>
      <c r="I54" s="274"/>
      <c r="J54" s="232"/>
      <c r="K54" s="232"/>
      <c r="L54" s="232"/>
      <c r="M54" s="273"/>
      <c r="N54" s="273"/>
      <c r="O54" s="232"/>
      <c r="P54" s="47"/>
      <c r="R54" s="90"/>
      <c r="S54" s="15"/>
      <c r="T54" s="375"/>
      <c r="U54" s="16" t="s">
        <v>386</v>
      </c>
      <c r="V54" s="16" t="s">
        <v>235</v>
      </c>
      <c r="W54" s="14" t="s">
        <v>297</v>
      </c>
      <c r="X54" s="264">
        <v>37.5</v>
      </c>
      <c r="Y54" s="147" t="s">
        <v>217</v>
      </c>
      <c r="Z54" s="348" t="s">
        <v>390</v>
      </c>
      <c r="AA54" s="45"/>
      <c r="AB54" s="21"/>
      <c r="AC54" s="16"/>
      <c r="AD54" s="16"/>
      <c r="AE54" s="16"/>
      <c r="AF54" s="10"/>
      <c r="AG54" s="12"/>
      <c r="AH54" s="119"/>
      <c r="AI54" s="149"/>
      <c r="AJ54" s="45"/>
      <c r="AK54" s="96"/>
      <c r="AL54" s="96"/>
      <c r="AM54" s="15"/>
      <c r="AN54" s="180"/>
      <c r="AO54" s="8"/>
      <c r="AP54" s="8"/>
      <c r="AQ54" s="8"/>
      <c r="AR54" s="8"/>
      <c r="AS54" s="141"/>
      <c r="AT54" s="8"/>
      <c r="AU54" s="102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</row>
    <row r="55" spans="1:224" s="1" customFormat="1" outlineLevel="2">
      <c r="A55" s="5"/>
      <c r="B55" s="407"/>
      <c r="C55" s="409"/>
      <c r="D55" s="232"/>
      <c r="E55" s="232"/>
      <c r="F55" s="275"/>
      <c r="G55" s="47"/>
      <c r="H55" s="15"/>
      <c r="I55" s="274"/>
      <c r="J55" s="232"/>
      <c r="K55" s="232"/>
      <c r="L55" s="232"/>
      <c r="M55" s="273"/>
      <c r="N55" s="273"/>
      <c r="O55" s="232"/>
      <c r="P55" s="47"/>
      <c r="R55" s="90"/>
      <c r="S55" s="15"/>
      <c r="T55" s="375"/>
      <c r="U55" s="5" t="s">
        <v>325</v>
      </c>
      <c r="V55" s="16" t="s">
        <v>276</v>
      </c>
      <c r="W55" s="14" t="s">
        <v>297</v>
      </c>
      <c r="X55" s="264">
        <v>17.600000000000001</v>
      </c>
      <c r="Y55" s="4" t="s">
        <v>141</v>
      </c>
      <c r="Z55" s="1" t="s">
        <v>142</v>
      </c>
      <c r="AA55" s="45"/>
      <c r="AB55" s="21"/>
      <c r="AC55" s="16"/>
      <c r="AD55" s="16"/>
      <c r="AE55" s="16"/>
      <c r="AF55" s="10"/>
      <c r="AG55" s="12"/>
      <c r="AH55" s="119"/>
      <c r="AI55" s="149"/>
      <c r="AJ55" s="45"/>
      <c r="AK55" s="96"/>
      <c r="AL55" s="96"/>
      <c r="AM55" s="15"/>
      <c r="AN55" s="180"/>
      <c r="AO55" s="8"/>
      <c r="AP55" s="8"/>
      <c r="AQ55" s="8"/>
      <c r="AR55" s="8"/>
      <c r="AS55" s="141"/>
      <c r="AT55" s="8"/>
      <c r="AU55" s="102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</row>
    <row r="56" spans="1:224" s="1" customFormat="1" outlineLevel="1">
      <c r="B56" s="186" t="s">
        <v>87</v>
      </c>
      <c r="C56" s="186"/>
      <c r="D56" s="187">
        <f>COUNTA(D46:D55)</f>
        <v>4</v>
      </c>
      <c r="E56" s="187">
        <f>COUNTA(E46:E55)</f>
        <v>1</v>
      </c>
      <c r="F56" s="187">
        <f>COUNTA(F46:F55)</f>
        <v>1</v>
      </c>
      <c r="G56" s="189">
        <f>SUM(D56:F56)</f>
        <v>6</v>
      </c>
      <c r="H56" s="13"/>
      <c r="I56" s="186" t="s">
        <v>87</v>
      </c>
      <c r="J56" s="190"/>
      <c r="K56" s="191"/>
      <c r="L56" s="191"/>
      <c r="M56" s="189"/>
      <c r="N56" s="189"/>
      <c r="O56" s="191"/>
      <c r="P56" s="192"/>
      <c r="Q56" s="9"/>
      <c r="R56" s="194">
        <f>P56+G56</f>
        <v>6</v>
      </c>
      <c r="S56" s="9"/>
      <c r="T56" s="186" t="s">
        <v>87</v>
      </c>
      <c r="U56" s="188">
        <f>COUNTA(U46:U55)</f>
        <v>9</v>
      </c>
      <c r="V56" s="188"/>
      <c r="W56" s="188"/>
      <c r="X56" s="188"/>
      <c r="Y56" s="188">
        <f>COUNTA(Y46:Y54)</f>
        <v>8</v>
      </c>
      <c r="Z56" s="188">
        <f>COUNTA(Z46:Z54)</f>
        <v>7</v>
      </c>
      <c r="AA56" s="214">
        <f>Y56+Z56</f>
        <v>15</v>
      </c>
      <c r="AB56" s="21"/>
      <c r="AC56" s="186" t="s">
        <v>87</v>
      </c>
      <c r="AD56" s="188">
        <f>COUNTA(AD46:AD55)</f>
        <v>0</v>
      </c>
      <c r="AE56" s="188"/>
      <c r="AF56" s="188"/>
      <c r="AG56" s="188"/>
      <c r="AH56" s="188">
        <f>COUNTA(AH46:AH55)</f>
        <v>0</v>
      </c>
      <c r="AI56" s="188">
        <f>COUNTA(AI46:AI55)</f>
        <v>0</v>
      </c>
      <c r="AJ56" s="214">
        <f>AD56</f>
        <v>0</v>
      </c>
      <c r="AK56" s="194">
        <f>AJ56+AA56</f>
        <v>15</v>
      </c>
      <c r="AL56" s="193">
        <f>U56+AD56</f>
        <v>9</v>
      </c>
      <c r="AM56" s="9"/>
      <c r="AN56" s="183">
        <f>AL56+R56</f>
        <v>15</v>
      </c>
      <c r="AO56" s="8"/>
      <c r="AP56" s="8"/>
      <c r="AQ56" s="8"/>
      <c r="AR56" s="8"/>
      <c r="AS56" s="141"/>
      <c r="AT56" s="8"/>
      <c r="AU56" s="102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</row>
    <row r="57" spans="1:224" s="1" customFormat="1" outlineLevel="1">
      <c r="B57" s="186" t="s">
        <v>218</v>
      </c>
      <c r="C57" s="190"/>
      <c r="D57" s="187">
        <f>COUNTA(D46:D55)</f>
        <v>4</v>
      </c>
      <c r="E57" s="187">
        <f>COUNTA(E46:E55)</f>
        <v>1</v>
      </c>
      <c r="F57" s="187">
        <f>COUNTA(F46:F55)</f>
        <v>1</v>
      </c>
      <c r="G57" s="189">
        <f>SUM(D57:F57)</f>
        <v>6</v>
      </c>
      <c r="H57" s="13"/>
      <c r="I57" s="186" t="s">
        <v>218</v>
      </c>
      <c r="J57" s="190"/>
      <c r="K57" s="187"/>
      <c r="L57" s="187"/>
      <c r="M57" s="187"/>
      <c r="N57" s="187"/>
      <c r="O57" s="187"/>
      <c r="P57" s="192"/>
      <c r="Q57" s="9"/>
      <c r="R57" s="194">
        <f>P57+G57</f>
        <v>6</v>
      </c>
      <c r="S57" s="9"/>
      <c r="T57" s="186" t="s">
        <v>218</v>
      </c>
      <c r="U57" s="188">
        <f>COUNTA(U46:U55)</f>
        <v>9</v>
      </c>
      <c r="V57" s="188"/>
      <c r="W57" s="188"/>
      <c r="X57" s="188"/>
      <c r="Y57" s="188">
        <f>COUNTA(Y46:Y54)</f>
        <v>8</v>
      </c>
      <c r="Z57" s="188">
        <f>COUNTA(Z46:Z54)</f>
        <v>7</v>
      </c>
      <c r="AA57" s="214">
        <f>Y57+Z57</f>
        <v>15</v>
      </c>
      <c r="AB57" s="21"/>
      <c r="AC57" s="186" t="s">
        <v>218</v>
      </c>
      <c r="AD57" s="188">
        <f>COUNTA(AD46:AD55)</f>
        <v>0</v>
      </c>
      <c r="AE57" s="188"/>
      <c r="AF57" s="188"/>
      <c r="AG57" s="188"/>
      <c r="AH57" s="188">
        <f>COUNTA(AH46:AH55)</f>
        <v>0</v>
      </c>
      <c r="AI57" s="188">
        <f>COUNTA(AI46:AI55)</f>
        <v>0</v>
      </c>
      <c r="AJ57" s="214">
        <f>AD57</f>
        <v>0</v>
      </c>
      <c r="AK57" s="194">
        <f>AJ57+AA57</f>
        <v>15</v>
      </c>
      <c r="AL57" s="193">
        <f>U57+AD57</f>
        <v>9</v>
      </c>
      <c r="AM57" s="9"/>
      <c r="AN57" s="183">
        <f>AL57+R57</f>
        <v>15</v>
      </c>
      <c r="AO57" s="8"/>
      <c r="AP57" s="8"/>
      <c r="AQ57" s="8"/>
      <c r="AR57" s="8"/>
      <c r="AS57" s="141"/>
      <c r="AT57" s="8"/>
      <c r="AU57" s="10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</row>
    <row r="58" spans="1:224" s="1" customFormat="1" outlineLevel="1">
      <c r="B58" s="29"/>
      <c r="C58" s="29"/>
      <c r="D58" s="9"/>
      <c r="E58" s="9"/>
      <c r="F58" s="5"/>
      <c r="G58" s="18"/>
      <c r="H58" s="9"/>
      <c r="I58" s="9"/>
      <c r="J58" s="29"/>
      <c r="K58" s="13"/>
      <c r="L58" s="13"/>
      <c r="M58" s="13"/>
      <c r="N58" s="13"/>
      <c r="O58" s="9"/>
      <c r="P58" s="9"/>
      <c r="Q58" s="8"/>
      <c r="R58" s="8"/>
      <c r="S58" s="8"/>
      <c r="U58" s="5"/>
      <c r="V58" s="5"/>
      <c r="W58" s="5"/>
      <c r="X58" s="5"/>
      <c r="Y58" s="5"/>
      <c r="Z58" s="17"/>
      <c r="AA58" s="9"/>
      <c r="AB58" s="21"/>
      <c r="AD58" s="5"/>
      <c r="AE58" s="5"/>
      <c r="AF58" s="5"/>
      <c r="AG58" s="5"/>
      <c r="AH58" s="5"/>
      <c r="AI58" s="17"/>
      <c r="AJ58" s="9"/>
      <c r="AK58" s="9"/>
      <c r="AL58" s="8"/>
      <c r="AM58" s="8"/>
      <c r="AN58" s="9"/>
      <c r="AO58" s="8"/>
      <c r="AP58" s="8"/>
      <c r="AQ58" s="8"/>
      <c r="AR58" s="8"/>
      <c r="AS58" s="141"/>
      <c r="AT58" s="8"/>
      <c r="AU58" s="102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</row>
    <row r="59" spans="1:224" s="1" customFormat="1">
      <c r="A59" s="9"/>
      <c r="B59" s="150" t="s">
        <v>213</v>
      </c>
      <c r="C59" s="151"/>
      <c r="D59" s="152"/>
      <c r="E59" s="152"/>
      <c r="F59" s="152"/>
      <c r="G59" s="152"/>
      <c r="H59" s="153"/>
      <c r="I59" s="153"/>
      <c r="J59" s="154"/>
      <c r="K59" s="155"/>
      <c r="L59" s="155"/>
      <c r="M59" s="155"/>
      <c r="N59" s="155"/>
      <c r="O59" s="155"/>
      <c r="P59" s="156"/>
      <c r="Q59" s="155"/>
      <c r="R59" s="158">
        <f>R56+R40+R30+R18</f>
        <v>78</v>
      </c>
      <c r="S59" s="8"/>
      <c r="T59" s="162"/>
      <c r="U59" s="161">
        <f>U18+AD18+U30+AD30+U40+U56</f>
        <v>38</v>
      </c>
      <c r="V59" s="161"/>
      <c r="W59" s="161"/>
      <c r="X59" s="161"/>
      <c r="Y59" s="161">
        <f>Y18+AH18+Y30+AH30+Y40+Y56</f>
        <v>37</v>
      </c>
      <c r="Z59" s="161">
        <f>Z18+AI18+Z30+AI30+Z40+Z56</f>
        <v>36</v>
      </c>
      <c r="AA59" s="161">
        <f>AA40+AA30+AJ30+AA18+AA56</f>
        <v>71</v>
      </c>
      <c r="AB59" s="21"/>
      <c r="AC59" s="162"/>
      <c r="AD59" s="161">
        <f>AD40+AD30+AD18+AD56</f>
        <v>6</v>
      </c>
      <c r="AE59" s="161"/>
      <c r="AF59" s="161"/>
      <c r="AG59" s="161"/>
      <c r="AH59" s="161">
        <f t="shared" ref="AH59:AL60" si="5">AH40+AH30+AH18+AH56</f>
        <v>6</v>
      </c>
      <c r="AI59" s="161">
        <f t="shared" si="5"/>
        <v>6</v>
      </c>
      <c r="AJ59" s="161">
        <f t="shared" si="5"/>
        <v>11</v>
      </c>
      <c r="AK59" s="161">
        <f t="shared" si="5"/>
        <v>72</v>
      </c>
      <c r="AL59" s="161">
        <f t="shared" si="5"/>
        <v>38</v>
      </c>
      <c r="AM59" s="8"/>
      <c r="AN59" s="183">
        <f>R59+AK59</f>
        <v>150</v>
      </c>
      <c r="AO59" s="8"/>
      <c r="AP59" s="8"/>
      <c r="AQ59" s="8"/>
      <c r="AR59" s="8"/>
      <c r="AS59" s="141"/>
      <c r="AT59" s="8"/>
      <c r="AU59" s="102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</row>
    <row r="60" spans="1:224" s="1" customFormat="1">
      <c r="A60" s="9"/>
      <c r="B60" s="150" t="s">
        <v>218</v>
      </c>
      <c r="C60" s="151"/>
      <c r="D60" s="152"/>
      <c r="E60" s="152"/>
      <c r="F60" s="152"/>
      <c r="G60" s="152"/>
      <c r="H60" s="153"/>
      <c r="I60" s="153"/>
      <c r="J60" s="154"/>
      <c r="K60" s="155"/>
      <c r="L60" s="155"/>
      <c r="M60" s="155"/>
      <c r="N60" s="155"/>
      <c r="O60" s="155"/>
      <c r="P60" s="156"/>
      <c r="Q60" s="155"/>
      <c r="R60" s="158">
        <f>R57+R41+R31+R19</f>
        <v>94</v>
      </c>
      <c r="S60" s="8"/>
      <c r="T60" s="162"/>
      <c r="U60" s="161">
        <f>U19+AD19+U31+AD31+U41+U57</f>
        <v>38</v>
      </c>
      <c r="V60" s="161"/>
      <c r="W60" s="161"/>
      <c r="X60" s="161"/>
      <c r="Y60" s="161">
        <f>Y19+AH19+Y31+AH31+Y41+Y57</f>
        <v>37</v>
      </c>
      <c r="Z60" s="161">
        <f>Z19+AI19+Z31+AI31+Z41+Z57</f>
        <v>36</v>
      </c>
      <c r="AA60" s="161">
        <f>AA41+AA31+AJ31+AA19+AA57</f>
        <v>71</v>
      </c>
      <c r="AB60" s="21"/>
      <c r="AC60" s="162"/>
      <c r="AD60" s="161">
        <f>AD41+AD31+AD19+AD57</f>
        <v>6</v>
      </c>
      <c r="AE60" s="161"/>
      <c r="AF60" s="161"/>
      <c r="AG60" s="161"/>
      <c r="AH60" s="161">
        <f t="shared" si="5"/>
        <v>6</v>
      </c>
      <c r="AI60" s="161">
        <f t="shared" si="5"/>
        <v>6</v>
      </c>
      <c r="AJ60" s="161">
        <f t="shared" si="5"/>
        <v>11</v>
      </c>
      <c r="AK60" s="161">
        <f t="shared" si="5"/>
        <v>72</v>
      </c>
      <c r="AL60" s="161">
        <f t="shared" si="5"/>
        <v>38</v>
      </c>
      <c r="AM60" s="8"/>
      <c r="AN60" s="183">
        <f>R60+AK60</f>
        <v>166</v>
      </c>
      <c r="AO60" s="8"/>
      <c r="AP60" s="8"/>
      <c r="AQ60" s="8"/>
      <c r="AR60" s="8"/>
      <c r="AS60" s="141"/>
      <c r="AT60" s="8"/>
      <c r="AU60" s="102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</row>
    <row r="61" spans="1:224" s="1" customFormat="1" outlineLevel="3">
      <c r="A61" s="15"/>
      <c r="B61" s="26"/>
      <c r="C61" s="29"/>
      <c r="D61" s="9"/>
      <c r="E61" s="9"/>
      <c r="F61" s="50"/>
      <c r="G61" s="50"/>
      <c r="H61" s="50"/>
      <c r="I61" s="50"/>
      <c r="J61" s="64"/>
      <c r="K61" s="60"/>
      <c r="L61" s="60"/>
      <c r="M61" s="60"/>
      <c r="N61" s="60"/>
      <c r="O61" s="60"/>
      <c r="P61" s="50"/>
      <c r="Q61" s="50"/>
      <c r="R61" s="50"/>
      <c r="S61" s="50"/>
      <c r="T61" s="56"/>
      <c r="U61" s="50"/>
      <c r="V61" s="50"/>
      <c r="W61" s="50"/>
      <c r="X61" s="50"/>
      <c r="Y61" s="50"/>
      <c r="Z61" s="50"/>
      <c r="AA61" s="9"/>
      <c r="AB61" s="21"/>
      <c r="AC61" s="56"/>
      <c r="AD61" s="56"/>
      <c r="AE61" s="56"/>
      <c r="AF61" s="56"/>
      <c r="AG61" s="21"/>
      <c r="AH61" s="56"/>
      <c r="AI61" s="56"/>
      <c r="AJ61" s="56"/>
      <c r="AK61" s="56"/>
      <c r="AL61" s="8"/>
      <c r="AM61" s="50"/>
      <c r="AN61" s="9"/>
      <c r="AO61" s="8"/>
      <c r="AP61" s="8"/>
      <c r="AQ61" s="8"/>
      <c r="AR61" s="8"/>
      <c r="AS61" s="141"/>
      <c r="AT61" s="8"/>
      <c r="AU61" s="102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</row>
    <row r="62" spans="1:224" s="1" customFormat="1" ht="12.75" outlineLevel="3" thickBot="1">
      <c r="A62" s="15"/>
      <c r="B62" s="29"/>
      <c r="C62" s="29"/>
      <c r="D62" s="18"/>
      <c r="E62" s="18"/>
      <c r="F62" s="9"/>
      <c r="G62" s="18"/>
      <c r="H62" s="13"/>
      <c r="I62" s="13"/>
      <c r="J62" s="29"/>
      <c r="K62" s="13"/>
      <c r="L62" s="13"/>
      <c r="M62" s="13"/>
      <c r="N62" s="13"/>
      <c r="O62" s="9"/>
      <c r="P62" s="9"/>
      <c r="Q62" s="8"/>
      <c r="R62" s="8"/>
      <c r="S62" s="8"/>
      <c r="T62" s="135" t="s">
        <v>7</v>
      </c>
      <c r="U62" s="136" t="s">
        <v>14</v>
      </c>
      <c r="V62" s="137" t="s">
        <v>15</v>
      </c>
      <c r="W62" s="136" t="s">
        <v>4</v>
      </c>
      <c r="X62" s="136" t="s">
        <v>3</v>
      </c>
      <c r="Y62" s="136" t="s">
        <v>2</v>
      </c>
      <c r="Z62" s="136"/>
      <c r="AA62" s="95"/>
      <c r="AB62" s="21"/>
      <c r="AC62" s="56"/>
      <c r="AG62" s="21"/>
      <c r="AH62" s="56"/>
      <c r="AI62" s="56"/>
      <c r="AJ62" s="56"/>
      <c r="AK62" s="94"/>
      <c r="AL62" s="94"/>
      <c r="AM62" s="8"/>
      <c r="AN62" s="181"/>
      <c r="AO62" s="8"/>
      <c r="AP62" s="8"/>
      <c r="AQ62" s="8"/>
      <c r="AR62" s="8"/>
      <c r="AS62" s="141"/>
      <c r="AT62" s="8"/>
      <c r="AU62" s="102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</row>
    <row r="63" spans="1:224" s="1" customFormat="1" ht="12.75" outlineLevel="3" thickTop="1">
      <c r="A63" s="15"/>
      <c r="B63" s="29"/>
      <c r="C63" s="29"/>
      <c r="D63" s="18"/>
      <c r="E63" s="18"/>
      <c r="F63" s="9"/>
      <c r="G63" s="18"/>
      <c r="H63" s="13"/>
      <c r="I63" s="13"/>
      <c r="J63" s="29"/>
      <c r="K63" s="13"/>
      <c r="L63" s="13"/>
      <c r="M63" s="8"/>
      <c r="N63" s="8"/>
      <c r="O63" s="8"/>
      <c r="P63" s="9"/>
      <c r="Q63" s="8"/>
      <c r="R63" s="8"/>
      <c r="S63" s="8"/>
      <c r="T63" s="59" t="s">
        <v>215</v>
      </c>
      <c r="U63" s="324"/>
      <c r="V63" s="44"/>
      <c r="W63" s="311"/>
      <c r="X63" s="312"/>
      <c r="Y63" s="299"/>
      <c r="Z63" s="309" t="s">
        <v>359</v>
      </c>
      <c r="AA63" s="96"/>
      <c r="AB63" s="21"/>
      <c r="AC63" s="56"/>
      <c r="AG63" s="21"/>
      <c r="AH63" s="56"/>
      <c r="AI63" s="56"/>
      <c r="AJ63" s="56"/>
      <c r="AK63" s="89"/>
      <c r="AL63" s="89"/>
      <c r="AM63" s="8"/>
      <c r="AN63" s="182"/>
      <c r="AO63" s="8"/>
      <c r="AP63" s="8"/>
      <c r="AQ63" s="8"/>
      <c r="AR63" s="8"/>
      <c r="AS63" s="141"/>
      <c r="AT63" s="8"/>
      <c r="AU63" s="102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</row>
    <row r="64" spans="1:224" s="1" customFormat="1" outlineLevel="3">
      <c r="A64" s="15"/>
      <c r="B64" s="29"/>
      <c r="C64" s="29"/>
      <c r="D64" s="18"/>
      <c r="E64" s="18"/>
      <c r="F64" s="9"/>
      <c r="G64" s="18"/>
      <c r="H64" s="13"/>
      <c r="I64" s="13"/>
      <c r="J64" s="29"/>
      <c r="K64" s="13"/>
      <c r="L64" s="13"/>
      <c r="M64" s="8"/>
      <c r="N64" s="8"/>
      <c r="O64" s="8"/>
      <c r="P64" s="9"/>
      <c r="Q64" s="8"/>
      <c r="R64" s="8"/>
      <c r="S64" s="8"/>
      <c r="T64" s="115" t="s">
        <v>215</v>
      </c>
      <c r="U64" s="14"/>
      <c r="V64" s="14"/>
      <c r="W64" s="14"/>
      <c r="X64" s="312"/>
      <c r="Z64" s="4"/>
      <c r="AA64" s="96"/>
      <c r="AB64" s="21"/>
      <c r="AC64" s="56"/>
      <c r="AG64" s="21"/>
      <c r="AH64" s="56"/>
      <c r="AI64" s="56"/>
      <c r="AJ64" s="56"/>
      <c r="AK64" s="89"/>
      <c r="AL64" s="89"/>
      <c r="AM64" s="8"/>
      <c r="AN64" s="182"/>
      <c r="AO64" s="8"/>
      <c r="AP64" s="8"/>
      <c r="AQ64" s="8"/>
      <c r="AR64" s="8"/>
      <c r="AS64" s="141"/>
      <c r="AT64" s="8"/>
      <c r="AU64" s="102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</row>
    <row r="65" spans="1:224" s="1" customFormat="1" outlineLevel="3">
      <c r="A65" s="15"/>
      <c r="B65" s="29"/>
      <c r="C65" s="29"/>
      <c r="D65" s="18"/>
      <c r="E65" s="18"/>
      <c r="F65" s="9"/>
      <c r="G65" s="18"/>
      <c r="H65" s="13"/>
      <c r="I65" s="13"/>
      <c r="J65" s="29"/>
      <c r="K65" s="13"/>
      <c r="L65" s="13"/>
      <c r="M65" s="8"/>
      <c r="N65" s="8"/>
      <c r="O65" s="8"/>
      <c r="P65" s="9"/>
      <c r="Q65" s="8"/>
      <c r="R65" s="8"/>
      <c r="S65" s="8"/>
      <c r="T65" s="115" t="s">
        <v>215</v>
      </c>
      <c r="U65" s="124"/>
      <c r="V65" s="106"/>
      <c r="W65" s="44"/>
      <c r="X65" s="42"/>
      <c r="Y65" s="4"/>
      <c r="Z65" s="325"/>
      <c r="AA65" s="96"/>
      <c r="AB65" s="21"/>
      <c r="AC65" s="56"/>
      <c r="AG65" s="21"/>
      <c r="AH65" s="56"/>
      <c r="AI65" s="56"/>
      <c r="AJ65" s="56"/>
      <c r="AK65" s="89"/>
      <c r="AL65" s="89"/>
      <c r="AM65" s="8"/>
      <c r="AN65" s="182"/>
      <c r="AO65" s="8"/>
      <c r="AP65" s="8"/>
      <c r="AQ65" s="8"/>
      <c r="AR65" s="8"/>
      <c r="AS65" s="141"/>
      <c r="AT65" s="8"/>
      <c r="AU65" s="102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</row>
    <row r="66" spans="1:224" s="1" customFormat="1" outlineLevel="3">
      <c r="A66" s="15"/>
      <c r="B66" s="29"/>
      <c r="C66" s="29"/>
      <c r="D66" s="18"/>
      <c r="E66" s="18"/>
      <c r="F66" s="9"/>
      <c r="G66" s="18"/>
      <c r="H66" s="13"/>
      <c r="I66" s="13"/>
      <c r="J66" s="29"/>
      <c r="K66" s="13"/>
      <c r="L66" s="13"/>
      <c r="M66" s="8"/>
      <c r="N66" s="8"/>
      <c r="O66" s="8"/>
      <c r="P66" s="9"/>
      <c r="Q66" s="8"/>
      <c r="R66" s="8"/>
      <c r="S66" s="8"/>
      <c r="T66" s="115" t="s">
        <v>215</v>
      </c>
      <c r="U66" s="124"/>
      <c r="V66" s="106"/>
      <c r="W66" s="44"/>
      <c r="X66" s="42"/>
      <c r="Y66" s="123"/>
      <c r="Z66" s="256"/>
      <c r="AA66" s="96"/>
      <c r="AB66" s="21"/>
      <c r="AC66" s="56"/>
      <c r="AG66" s="21"/>
      <c r="AH66" s="56"/>
      <c r="AI66" s="56"/>
      <c r="AJ66" s="56"/>
      <c r="AK66" s="89"/>
      <c r="AL66" s="89"/>
      <c r="AM66" s="8"/>
      <c r="AN66" s="182"/>
      <c r="AO66" s="8"/>
      <c r="AP66" s="8"/>
      <c r="AQ66" s="8"/>
      <c r="AR66" s="8"/>
      <c r="AS66" s="141"/>
      <c r="AT66" s="8"/>
      <c r="AU66" s="102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</row>
    <row r="67" spans="1:224" s="1" customFormat="1" outlineLevel="3">
      <c r="A67" s="15"/>
      <c r="B67" s="29"/>
      <c r="C67" s="29"/>
      <c r="D67" s="18"/>
      <c r="E67" s="18"/>
      <c r="F67" s="9"/>
      <c r="G67" s="18"/>
      <c r="H67" s="13"/>
      <c r="I67" s="13"/>
      <c r="J67" s="29"/>
      <c r="K67" s="13"/>
      <c r="L67" s="13"/>
      <c r="M67" s="8"/>
      <c r="N67" s="8"/>
      <c r="O67" s="8"/>
      <c r="P67" s="9"/>
      <c r="Q67" s="8"/>
      <c r="R67" s="8"/>
      <c r="S67" s="8"/>
      <c r="T67" s="115" t="s">
        <v>215</v>
      </c>
      <c r="U67" s="124"/>
      <c r="V67" s="106"/>
      <c r="W67" s="44"/>
      <c r="X67" s="42"/>
      <c r="Z67" s="14"/>
      <c r="AA67" s="96"/>
      <c r="AB67" s="21"/>
      <c r="AC67" s="56"/>
      <c r="AG67" s="21"/>
      <c r="AH67" s="56"/>
      <c r="AI67" s="56"/>
      <c r="AJ67" s="56"/>
      <c r="AK67" s="89"/>
      <c r="AL67" s="89"/>
      <c r="AM67" s="8"/>
      <c r="AN67" s="182"/>
      <c r="AO67" s="8"/>
      <c r="AP67" s="8"/>
      <c r="AQ67" s="8"/>
      <c r="AR67" s="8"/>
      <c r="AS67" s="141"/>
      <c r="AT67" s="8"/>
      <c r="AU67" s="102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</row>
    <row r="68" spans="1:224" s="1" customFormat="1">
      <c r="A68" s="15"/>
      <c r="B68" s="205" t="s">
        <v>17</v>
      </c>
      <c r="C68" s="206"/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66"/>
      <c r="S68" s="8"/>
      <c r="T68" s="161"/>
      <c r="U68" s="160">
        <f>COUNTA(U63:U66)</f>
        <v>0</v>
      </c>
      <c r="V68" s="164"/>
      <c r="W68" s="161"/>
      <c r="X68" s="165"/>
      <c r="Y68" s="160">
        <f>COUNTA(Y35:Y66)</f>
        <v>23</v>
      </c>
      <c r="Z68" s="161"/>
      <c r="AA68" s="165">
        <f>Y68+Z68</f>
        <v>23</v>
      </c>
      <c r="AB68" s="21"/>
      <c r="AC68" s="56"/>
      <c r="AG68" s="21"/>
      <c r="AH68" s="56"/>
      <c r="AI68" s="56"/>
      <c r="AJ68" s="56"/>
      <c r="AK68" s="165">
        <f>AA68</f>
        <v>23</v>
      </c>
      <c r="AL68" s="165"/>
      <c r="AM68" s="8"/>
      <c r="AN68" s="183">
        <f>AK68</f>
        <v>23</v>
      </c>
      <c r="AO68" s="8"/>
      <c r="AP68" s="8"/>
      <c r="AQ68" s="8"/>
      <c r="AR68" s="8"/>
      <c r="AS68" s="141"/>
      <c r="AT68" s="8"/>
      <c r="AU68" s="102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</row>
    <row r="69" spans="1:224" s="1" customFormat="1">
      <c r="A69" s="15"/>
      <c r="B69" s="205" t="s">
        <v>218</v>
      </c>
      <c r="C69" s="206"/>
      <c r="D69" s="153"/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66"/>
      <c r="S69" s="8"/>
      <c r="T69" s="161"/>
      <c r="U69" s="163"/>
      <c r="V69" s="164"/>
      <c r="W69" s="161"/>
      <c r="X69" s="165"/>
      <c r="Y69" s="160">
        <f>COUNTA(Y35:Y66)</f>
        <v>23</v>
      </c>
      <c r="Z69" s="161"/>
      <c r="AA69" s="165">
        <f>Y69+Z69</f>
        <v>23</v>
      </c>
      <c r="AB69" s="21"/>
      <c r="AC69" s="56"/>
      <c r="AG69" s="21"/>
      <c r="AH69" s="56"/>
      <c r="AI69" s="56"/>
      <c r="AJ69" s="56"/>
      <c r="AK69" s="165">
        <f>AA69</f>
        <v>23</v>
      </c>
      <c r="AL69" s="165"/>
      <c r="AM69" s="8"/>
      <c r="AN69" s="183">
        <f>AK69</f>
        <v>23</v>
      </c>
      <c r="AO69" s="8"/>
      <c r="AP69" s="8"/>
      <c r="AQ69" s="8"/>
      <c r="AR69" s="8"/>
      <c r="AS69" s="141"/>
      <c r="AT69" s="8"/>
      <c r="AU69" s="102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</row>
    <row r="70" spans="1:224" s="1" customFormat="1" outlineLevel="3">
      <c r="A70" s="8"/>
      <c r="B70" s="32"/>
      <c r="C70" s="32"/>
      <c r="D70" s="18"/>
      <c r="E70" s="18"/>
      <c r="F70" s="18"/>
      <c r="G70" s="18"/>
      <c r="H70" s="13"/>
      <c r="I70" s="13"/>
      <c r="J70" s="29"/>
      <c r="K70" s="8"/>
      <c r="L70" s="8"/>
      <c r="M70" s="8"/>
      <c r="N70" s="8"/>
      <c r="O70" s="8"/>
      <c r="P70" s="9"/>
      <c r="Q70" s="8"/>
      <c r="R70" s="8"/>
      <c r="S70" s="8"/>
      <c r="T70" s="8"/>
      <c r="U70" s="8"/>
      <c r="V70" s="8"/>
      <c r="W70" s="9"/>
      <c r="X70" s="9"/>
      <c r="Y70" s="8"/>
      <c r="Z70" s="8"/>
      <c r="AA70" s="8"/>
      <c r="AB70" s="21"/>
      <c r="AC70" s="56"/>
      <c r="AG70" s="21"/>
      <c r="AH70" s="56"/>
      <c r="AI70" s="56"/>
      <c r="AJ70" s="56"/>
      <c r="AK70" s="8"/>
      <c r="AL70" s="8"/>
      <c r="AM70" s="8"/>
      <c r="AN70" s="9"/>
      <c r="AO70" s="8"/>
      <c r="AP70" s="8"/>
      <c r="AQ70" s="8"/>
      <c r="AR70" s="8"/>
      <c r="AS70" s="141"/>
      <c r="AT70" s="8"/>
      <c r="AU70" s="102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</row>
    <row r="71" spans="1:224" s="1" customFormat="1" ht="12.75" outlineLevel="3" thickBot="1">
      <c r="A71" s="8"/>
      <c r="B71" s="32"/>
      <c r="C71" s="32"/>
      <c r="D71" s="18"/>
      <c r="E71" s="18"/>
      <c r="F71" s="18"/>
      <c r="G71" s="18"/>
      <c r="H71" s="13"/>
      <c r="I71" s="13"/>
      <c r="J71" s="29"/>
      <c r="K71" s="8"/>
      <c r="L71" s="8"/>
      <c r="M71" s="8"/>
      <c r="N71" s="8"/>
      <c r="O71" s="8"/>
      <c r="Q71" s="8"/>
      <c r="R71" s="8"/>
      <c r="S71" s="8"/>
      <c r="T71" s="135" t="s">
        <v>7</v>
      </c>
      <c r="U71" s="136" t="s">
        <v>14</v>
      </c>
      <c r="V71" s="137" t="s">
        <v>15</v>
      </c>
      <c r="W71" s="136" t="s">
        <v>4</v>
      </c>
      <c r="X71" s="136" t="s">
        <v>3</v>
      </c>
      <c r="Y71" s="136" t="s">
        <v>2</v>
      </c>
      <c r="Z71" s="136"/>
      <c r="AA71" s="95"/>
      <c r="AB71" s="21"/>
      <c r="AC71" s="56"/>
      <c r="AD71" s="56"/>
      <c r="AE71" s="56"/>
      <c r="AF71" s="56"/>
      <c r="AG71" s="21"/>
      <c r="AH71" s="56"/>
      <c r="AI71" s="56"/>
      <c r="AJ71" s="56"/>
      <c r="AK71" s="95"/>
      <c r="AL71" s="95"/>
      <c r="AM71" s="8"/>
      <c r="AN71" s="181"/>
      <c r="AO71" s="8"/>
      <c r="AP71" s="8"/>
      <c r="AQ71" s="8"/>
      <c r="AR71" s="8"/>
      <c r="AS71" s="141"/>
      <c r="AT71" s="8"/>
      <c r="AU71" s="102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</row>
    <row r="72" spans="1:224" s="1" customFormat="1" ht="12.75" outlineLevel="3" thickTop="1">
      <c r="A72" s="8"/>
      <c r="B72" s="32"/>
      <c r="C72" s="32"/>
      <c r="D72" s="18"/>
      <c r="E72" s="18"/>
      <c r="F72" s="18"/>
      <c r="G72" s="18"/>
      <c r="H72" s="13"/>
      <c r="I72" s="13"/>
      <c r="J72" s="29"/>
      <c r="K72" s="8"/>
      <c r="L72" s="8"/>
      <c r="M72" s="8"/>
      <c r="N72" s="8"/>
      <c r="O72" s="8"/>
      <c r="Q72" s="8"/>
      <c r="R72" s="8"/>
      <c r="S72" s="8"/>
      <c r="T72" s="132" t="s">
        <v>214</v>
      </c>
      <c r="U72" s="131" t="s">
        <v>160</v>
      </c>
      <c r="V72" s="132" t="s">
        <v>5</v>
      </c>
      <c r="W72" s="23" t="s">
        <v>296</v>
      </c>
      <c r="X72" s="264">
        <v>61.25</v>
      </c>
      <c r="Y72" s="146" t="s">
        <v>159</v>
      </c>
      <c r="Z72" s="14"/>
      <c r="AA72" s="96"/>
      <c r="AB72" s="21"/>
      <c r="AC72" s="56"/>
      <c r="AD72" s="56"/>
      <c r="AE72" s="56"/>
      <c r="AF72" s="56"/>
      <c r="AG72" s="21"/>
      <c r="AH72" s="56"/>
      <c r="AI72" s="56"/>
      <c r="AJ72" s="56"/>
      <c r="AK72" s="96"/>
      <c r="AL72" s="96"/>
      <c r="AM72" s="8"/>
      <c r="AN72" s="182"/>
      <c r="AO72" s="8"/>
      <c r="AP72" s="8"/>
      <c r="AQ72" s="8"/>
      <c r="AR72" s="8"/>
      <c r="AS72" s="141"/>
      <c r="AT72" s="8"/>
      <c r="AU72" s="102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</row>
    <row r="73" spans="1:224" s="1" customFormat="1" outlineLevel="3">
      <c r="A73" s="8"/>
      <c r="B73" s="32"/>
      <c r="C73" s="32"/>
      <c r="D73" s="18"/>
      <c r="E73" s="18"/>
      <c r="F73" s="18"/>
      <c r="G73" s="18"/>
      <c r="H73" s="13"/>
      <c r="I73" s="13"/>
      <c r="J73" s="29"/>
      <c r="K73" s="8"/>
      <c r="L73" s="8"/>
      <c r="M73" s="8"/>
      <c r="N73" s="8"/>
      <c r="O73" s="8"/>
      <c r="P73" s="9"/>
      <c r="Q73" s="8"/>
      <c r="R73" s="8"/>
      <c r="S73" s="8"/>
      <c r="T73" s="132" t="s">
        <v>214</v>
      </c>
      <c r="U73" s="131" t="s">
        <v>192</v>
      </c>
      <c r="V73" s="42" t="s">
        <v>5</v>
      </c>
      <c r="W73" s="23" t="s">
        <v>296</v>
      </c>
      <c r="X73" s="264">
        <v>61.25</v>
      </c>
      <c r="Y73" s="14" t="s">
        <v>177</v>
      </c>
      <c r="Z73" s="14"/>
      <c r="AA73" s="96"/>
      <c r="AB73" s="21"/>
      <c r="AC73" s="56"/>
      <c r="AD73" s="56"/>
      <c r="AE73" s="56"/>
      <c r="AF73" s="56"/>
      <c r="AG73" s="21"/>
      <c r="AH73" s="56"/>
      <c r="AI73" s="56"/>
      <c r="AJ73" s="56"/>
      <c r="AK73" s="96"/>
      <c r="AL73" s="96"/>
      <c r="AM73" s="8"/>
      <c r="AN73" s="182"/>
      <c r="AO73" s="8"/>
      <c r="AP73" s="8"/>
      <c r="AQ73" s="8"/>
      <c r="AR73" s="8"/>
      <c r="AS73" s="141"/>
      <c r="AT73" s="8"/>
      <c r="AU73" s="102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</row>
    <row r="74" spans="1:224" s="1" customFormat="1" outlineLevel="3">
      <c r="A74" s="8"/>
      <c r="B74" s="32"/>
      <c r="C74" s="32"/>
      <c r="D74" s="18"/>
      <c r="E74" s="18"/>
      <c r="F74" s="18"/>
      <c r="G74" s="18"/>
      <c r="H74" s="13"/>
      <c r="I74" s="13"/>
      <c r="J74" s="29"/>
      <c r="K74" s="8"/>
      <c r="L74" s="8"/>
      <c r="M74" s="8"/>
      <c r="N74" s="8"/>
      <c r="O74" s="8"/>
      <c r="P74" s="9"/>
      <c r="Q74" s="8"/>
      <c r="R74" s="8"/>
      <c r="S74" s="8"/>
      <c r="T74" s="132" t="s">
        <v>214</v>
      </c>
      <c r="U74" s="104" t="s">
        <v>328</v>
      </c>
      <c r="V74" s="301" t="s">
        <v>5</v>
      </c>
      <c r="W74" s="302" t="s">
        <v>296</v>
      </c>
      <c r="X74" s="303">
        <v>61.3</v>
      </c>
      <c r="Y74" s="306" t="s">
        <v>329</v>
      </c>
      <c r="Z74" s="14"/>
      <c r="AA74" s="96"/>
      <c r="AB74" s="21"/>
      <c r="AC74" s="56"/>
      <c r="AD74" s="56"/>
      <c r="AE74" s="56"/>
      <c r="AF74" s="56"/>
      <c r="AG74" s="21"/>
      <c r="AH74" s="56"/>
      <c r="AI74" s="56"/>
      <c r="AJ74" s="56"/>
      <c r="AK74" s="96"/>
      <c r="AL74" s="96"/>
      <c r="AM74" s="8"/>
      <c r="AN74" s="182"/>
      <c r="AO74" s="8"/>
      <c r="AP74" s="8"/>
      <c r="AQ74" s="8"/>
      <c r="AR74" s="8"/>
      <c r="AS74" s="141"/>
      <c r="AT74" s="8"/>
      <c r="AU74" s="102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</row>
    <row r="75" spans="1:224" s="1" customFormat="1">
      <c r="A75" s="8"/>
      <c r="B75" s="205" t="s">
        <v>16</v>
      </c>
      <c r="C75" s="206"/>
      <c r="D75" s="152"/>
      <c r="E75" s="152"/>
      <c r="F75" s="152"/>
      <c r="G75" s="152"/>
      <c r="H75" s="153"/>
      <c r="I75" s="153"/>
      <c r="J75" s="154"/>
      <c r="K75" s="155"/>
      <c r="L75" s="155"/>
      <c r="M75" s="155"/>
      <c r="N75" s="155"/>
      <c r="O75" s="155"/>
      <c r="P75" s="156"/>
      <c r="Q75" s="155"/>
      <c r="R75" s="157"/>
      <c r="S75" s="8"/>
      <c r="T75" s="161"/>
      <c r="U75" s="159">
        <f>COUNTA(U72:U74)</f>
        <v>3</v>
      </c>
      <c r="V75" s="159"/>
      <c r="W75" s="159"/>
      <c r="X75" s="159"/>
      <c r="Y75" s="159">
        <f>COUNTA(Y72:Y74)</f>
        <v>3</v>
      </c>
      <c r="Z75" s="161"/>
      <c r="AA75" s="165">
        <f>Y75</f>
        <v>3</v>
      </c>
      <c r="AB75" s="21"/>
      <c r="AC75" s="56"/>
      <c r="AD75" s="56"/>
      <c r="AE75" s="56"/>
      <c r="AF75" s="56"/>
      <c r="AG75" s="21"/>
      <c r="AH75" s="56"/>
      <c r="AI75" s="56"/>
      <c r="AJ75" s="56"/>
      <c r="AK75" s="165">
        <f>U75</f>
        <v>3</v>
      </c>
      <c r="AL75" s="165">
        <f>U75</f>
        <v>3</v>
      </c>
      <c r="AM75" s="8"/>
      <c r="AN75" s="183">
        <f>AL75</f>
        <v>3</v>
      </c>
      <c r="AO75" s="8"/>
      <c r="AP75" s="8"/>
      <c r="AQ75" s="8"/>
      <c r="AR75" s="8"/>
      <c r="AS75" s="141"/>
      <c r="AT75" s="8"/>
      <c r="AU75" s="102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</row>
    <row r="76" spans="1:224" s="1" customFormat="1">
      <c r="A76" s="8"/>
      <c r="B76" s="205" t="s">
        <v>218</v>
      </c>
      <c r="C76" s="206"/>
      <c r="D76" s="152"/>
      <c r="E76" s="152"/>
      <c r="F76" s="152"/>
      <c r="G76" s="152"/>
      <c r="H76" s="153"/>
      <c r="I76" s="153"/>
      <c r="J76" s="154"/>
      <c r="K76" s="155"/>
      <c r="L76" s="155"/>
      <c r="M76" s="155"/>
      <c r="N76" s="155"/>
      <c r="O76" s="155"/>
      <c r="P76" s="156"/>
      <c r="Q76" s="155"/>
      <c r="R76" s="157"/>
      <c r="S76" s="8"/>
      <c r="T76" s="161"/>
      <c r="U76" s="159">
        <f>COUNTA(U72:U74)</f>
        <v>3</v>
      </c>
      <c r="V76" s="159"/>
      <c r="W76" s="159"/>
      <c r="X76" s="159"/>
      <c r="Y76" s="159">
        <f>COUNTA(Y72:Y74)</f>
        <v>3</v>
      </c>
      <c r="Z76" s="161"/>
      <c r="AA76" s="165">
        <f>Y76</f>
        <v>3</v>
      </c>
      <c r="AB76" s="21"/>
      <c r="AC76" s="56"/>
      <c r="AD76" s="56"/>
      <c r="AE76" s="56"/>
      <c r="AF76" s="56"/>
      <c r="AG76" s="21"/>
      <c r="AH76" s="56"/>
      <c r="AI76" s="56"/>
      <c r="AJ76" s="56"/>
      <c r="AK76" s="165">
        <f>U76</f>
        <v>3</v>
      </c>
      <c r="AL76" s="165">
        <f>U76</f>
        <v>3</v>
      </c>
      <c r="AM76" s="8"/>
      <c r="AN76" s="183">
        <f>AL76</f>
        <v>3</v>
      </c>
      <c r="AO76" s="8"/>
      <c r="AP76" s="8"/>
      <c r="AQ76" s="8"/>
      <c r="AR76" s="8"/>
      <c r="AS76" s="141"/>
      <c r="AT76" s="8"/>
      <c r="AU76" s="102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</row>
    <row r="77" spans="1:224" s="1" customFormat="1">
      <c r="A77" s="8"/>
      <c r="B77" s="32"/>
      <c r="C77" s="32"/>
      <c r="D77" s="18"/>
      <c r="E77" s="18"/>
      <c r="F77" s="18"/>
      <c r="G77" s="18"/>
      <c r="H77" s="13"/>
      <c r="I77" s="13"/>
      <c r="J77" s="29"/>
      <c r="K77" s="8"/>
      <c r="L77" s="8"/>
      <c r="M77" s="8"/>
      <c r="N77" s="8"/>
      <c r="O77" s="8"/>
      <c r="P77" s="9"/>
      <c r="Q77" s="8"/>
      <c r="R77" s="8"/>
      <c r="S77" s="8"/>
      <c r="T77" s="32"/>
      <c r="U77" s="17"/>
      <c r="V77" s="17"/>
      <c r="W77" s="17"/>
      <c r="X77" s="17"/>
      <c r="Y77" s="17"/>
      <c r="Z77" s="17"/>
      <c r="AA77" s="9"/>
      <c r="AB77" s="21"/>
      <c r="AC77" s="32"/>
      <c r="AD77" s="17"/>
      <c r="AE77" s="17"/>
      <c r="AF77" s="17"/>
      <c r="AG77" s="17"/>
      <c r="AH77" s="17"/>
      <c r="AI77" s="17"/>
      <c r="AJ77" s="9"/>
      <c r="AK77" s="9"/>
      <c r="AL77" s="8"/>
      <c r="AM77" s="8"/>
      <c r="AN77" s="9"/>
      <c r="AO77" s="8"/>
      <c r="AP77" s="8"/>
      <c r="AQ77" s="8"/>
      <c r="AR77" s="8"/>
      <c r="AS77" s="141"/>
      <c r="AT77" s="8"/>
      <c r="AU77" s="102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</row>
    <row r="78" spans="1:224" s="1" customFormat="1">
      <c r="A78" s="9"/>
      <c r="B78" s="169" t="s">
        <v>216</v>
      </c>
      <c r="C78" s="170"/>
      <c r="D78" s="171"/>
      <c r="E78" s="171"/>
      <c r="F78" s="171"/>
      <c r="G78" s="168"/>
      <c r="H78" s="172"/>
      <c r="I78" s="173"/>
      <c r="J78" s="170"/>
      <c r="K78" s="173"/>
      <c r="L78" s="173"/>
      <c r="M78" s="173"/>
      <c r="N78" s="173"/>
      <c r="O78" s="173"/>
      <c r="P78" s="168"/>
      <c r="Q78" s="172"/>
      <c r="R78" s="168">
        <f>R59</f>
        <v>78</v>
      </c>
      <c r="S78" s="8"/>
      <c r="T78" s="174"/>
      <c r="U78" s="175">
        <f>U75+U59+U68</f>
        <v>41</v>
      </c>
      <c r="V78" s="175"/>
      <c r="W78" s="175"/>
      <c r="X78" s="175"/>
      <c r="Y78" s="175">
        <f t="shared" ref="Y78:AA79" si="6">Y75+Y68+Y59</f>
        <v>63</v>
      </c>
      <c r="Z78" s="175">
        <f t="shared" si="6"/>
        <v>36</v>
      </c>
      <c r="AA78" s="175">
        <f t="shared" si="6"/>
        <v>97</v>
      </c>
      <c r="AB78" s="21"/>
      <c r="AC78" s="174"/>
      <c r="AD78" s="175">
        <f>AD75+AD59</f>
        <v>6</v>
      </c>
      <c r="AE78" s="175"/>
      <c r="AF78" s="175"/>
      <c r="AG78" s="175"/>
      <c r="AH78" s="175">
        <f t="shared" ref="AH78:AN78" si="7">AH75+AH68+AH59</f>
        <v>6</v>
      </c>
      <c r="AI78" s="175">
        <f t="shared" si="7"/>
        <v>6</v>
      </c>
      <c r="AJ78" s="175">
        <f t="shared" si="7"/>
        <v>11</v>
      </c>
      <c r="AK78" s="175">
        <f t="shared" si="7"/>
        <v>98</v>
      </c>
      <c r="AL78" s="175">
        <f t="shared" si="7"/>
        <v>41</v>
      </c>
      <c r="AM78" s="175">
        <f t="shared" si="7"/>
        <v>0</v>
      </c>
      <c r="AN78" s="175">
        <f t="shared" si="7"/>
        <v>176</v>
      </c>
      <c r="AO78" s="8"/>
      <c r="AP78" s="8"/>
      <c r="AQ78" s="8"/>
      <c r="AR78" s="8"/>
      <c r="AS78" s="141"/>
      <c r="AT78" s="8"/>
      <c r="AU78" s="102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</row>
    <row r="79" spans="1:224" s="1" customFormat="1">
      <c r="A79" s="9"/>
      <c r="B79" s="169" t="s">
        <v>218</v>
      </c>
      <c r="C79" s="170"/>
      <c r="D79" s="171"/>
      <c r="E79" s="171"/>
      <c r="F79" s="171"/>
      <c r="G79" s="168"/>
      <c r="H79" s="172"/>
      <c r="I79" s="173"/>
      <c r="J79" s="170"/>
      <c r="K79" s="173"/>
      <c r="L79" s="173"/>
      <c r="M79" s="173"/>
      <c r="N79" s="173"/>
      <c r="O79" s="173"/>
      <c r="P79" s="168"/>
      <c r="Q79" s="172"/>
      <c r="R79" s="168">
        <f>R60</f>
        <v>94</v>
      </c>
      <c r="S79" s="8"/>
      <c r="T79" s="174"/>
      <c r="U79" s="175">
        <f>U76+U60+U68</f>
        <v>41</v>
      </c>
      <c r="V79" s="175"/>
      <c r="W79" s="175"/>
      <c r="X79" s="175"/>
      <c r="Y79" s="175">
        <f t="shared" si="6"/>
        <v>63</v>
      </c>
      <c r="Z79" s="175">
        <f t="shared" si="6"/>
        <v>36</v>
      </c>
      <c r="AA79" s="175">
        <f t="shared" si="6"/>
        <v>97</v>
      </c>
      <c r="AB79" s="21"/>
      <c r="AC79" s="174"/>
      <c r="AD79" s="175">
        <f>AD76+AD60</f>
        <v>6</v>
      </c>
      <c r="AE79" s="175"/>
      <c r="AF79" s="175"/>
      <c r="AG79" s="175"/>
      <c r="AH79" s="175">
        <f>AH76+AH69+AH60</f>
        <v>6</v>
      </c>
      <c r="AI79" s="175">
        <f>AI76+AI69+AI60</f>
        <v>6</v>
      </c>
      <c r="AJ79" s="175">
        <f>AJ76+AJ69+AJ60</f>
        <v>11</v>
      </c>
      <c r="AK79" s="175">
        <f>AK76+AK69+AK60</f>
        <v>98</v>
      </c>
      <c r="AL79" s="175">
        <f>AL76+AL69+AL60</f>
        <v>41</v>
      </c>
      <c r="AM79" s="175"/>
      <c r="AN79" s="175">
        <f>AN76+AN69+AN60</f>
        <v>192</v>
      </c>
      <c r="AO79" s="8"/>
      <c r="AP79" s="8"/>
      <c r="AQ79" s="8"/>
      <c r="AR79" s="8"/>
      <c r="AS79" s="141"/>
      <c r="AT79" s="8"/>
      <c r="AU79" s="102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</row>
    <row r="80" spans="1:224" s="15" customFormat="1">
      <c r="B80" s="26"/>
      <c r="C80" s="29"/>
      <c r="D80" s="9"/>
      <c r="E80" s="9"/>
      <c r="F80" s="50"/>
      <c r="G80" s="50"/>
      <c r="H80" s="50"/>
      <c r="I80" s="50"/>
      <c r="J80" s="64"/>
      <c r="K80" s="60"/>
      <c r="L80" s="60"/>
      <c r="M80" s="60"/>
      <c r="N80" s="60"/>
      <c r="O80" s="60"/>
      <c r="P80" s="50"/>
      <c r="Q80" s="50"/>
      <c r="R80" s="50"/>
      <c r="S80" s="50"/>
      <c r="T80" s="57"/>
      <c r="U80" s="50"/>
      <c r="V80" s="50"/>
      <c r="W80" s="50"/>
      <c r="X80" s="50"/>
      <c r="Y80" s="50"/>
      <c r="Z80" s="50"/>
      <c r="AA80" s="9"/>
      <c r="AB80" s="21"/>
      <c r="AC80" s="57"/>
      <c r="AD80" s="50"/>
      <c r="AE80" s="50"/>
      <c r="AF80" s="50"/>
      <c r="AG80" s="50"/>
      <c r="AH80" s="50"/>
      <c r="AI80" s="50"/>
      <c r="AJ80" s="9"/>
      <c r="AK80" s="9"/>
      <c r="AL80" s="8"/>
      <c r="AM80" s="50"/>
      <c r="AN80" s="9"/>
      <c r="AO80" s="8"/>
      <c r="AP80" s="8"/>
      <c r="AQ80" s="8"/>
      <c r="AR80" s="8"/>
      <c r="AS80" s="141"/>
      <c r="AT80" s="8"/>
      <c r="AU80" s="102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</row>
    <row r="81" spans="1:226" s="1" customFormat="1" ht="12.75">
      <c r="A81" s="9"/>
      <c r="B81" s="26"/>
      <c r="C81" s="29"/>
      <c r="D81" s="9"/>
      <c r="E81" s="9"/>
      <c r="F81" s="50"/>
      <c r="G81" s="50"/>
      <c r="H81" s="50"/>
      <c r="I81" s="50"/>
      <c r="J81" s="64"/>
      <c r="K81" s="60"/>
      <c r="L81" s="60"/>
      <c r="M81" s="60"/>
      <c r="N81" s="60"/>
      <c r="O81" s="60"/>
      <c r="P81" s="50"/>
      <c r="Q81" s="50"/>
      <c r="R81" s="50"/>
      <c r="S81" s="8"/>
      <c r="T81" s="167"/>
      <c r="W81" s="292"/>
      <c r="X81" s="98"/>
      <c r="Y81" s="98"/>
      <c r="Z81" s="98" t="s">
        <v>182</v>
      </c>
      <c r="AA81" s="97"/>
      <c r="AB81" s="97"/>
      <c r="AC81" s="167"/>
      <c r="AD81" s="98"/>
      <c r="AE81" s="98"/>
      <c r="AF81" s="98"/>
      <c r="AG81" s="98"/>
      <c r="AH81" s="98"/>
      <c r="AI81" s="98"/>
      <c r="AJ81" s="97"/>
      <c r="AK81" s="97"/>
      <c r="AL81" s="98"/>
      <c r="AM81" s="8"/>
      <c r="AN81" s="97"/>
      <c r="AO81" s="196"/>
      <c r="AP81" s="197" t="s">
        <v>220</v>
      </c>
      <c r="AQ81" s="8"/>
      <c r="AR81" s="8"/>
      <c r="AS81" s="141"/>
      <c r="AT81" s="8"/>
      <c r="AU81" s="102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</row>
    <row r="82" spans="1:226" s="1" customFormat="1" ht="12.75">
      <c r="A82" s="15"/>
      <c r="B82" s="30"/>
      <c r="C82" s="29"/>
      <c r="D82" s="9"/>
      <c r="E82" s="9"/>
      <c r="F82" s="9"/>
      <c r="G82" s="9"/>
      <c r="H82" s="8"/>
      <c r="I82" s="8"/>
      <c r="J82" s="29"/>
      <c r="K82" s="8"/>
      <c r="L82" s="8"/>
      <c r="M82" s="8"/>
      <c r="N82" s="8"/>
      <c r="O82" s="8"/>
      <c r="P82" s="9"/>
      <c r="Q82" s="8"/>
      <c r="R82" s="8"/>
      <c r="S82" s="50"/>
      <c r="T82" s="56"/>
      <c r="W82" s="293"/>
      <c r="X82" s="50"/>
      <c r="Y82" s="50"/>
      <c r="Z82" s="50"/>
      <c r="AA82" s="9"/>
      <c r="AB82" s="9"/>
      <c r="AC82" s="56"/>
      <c r="AD82" s="50"/>
      <c r="AE82" s="50"/>
      <c r="AF82" s="50"/>
      <c r="AG82" s="50"/>
      <c r="AH82" s="50"/>
      <c r="AI82" s="50"/>
      <c r="AJ82" s="9"/>
      <c r="AK82" s="9"/>
      <c r="AL82" s="8"/>
      <c r="AM82" s="50"/>
      <c r="AN82" s="9"/>
      <c r="AO82" s="198" t="s">
        <v>221</v>
      </c>
      <c r="AP82" s="196">
        <f>U43</f>
        <v>23</v>
      </c>
      <c r="AQ82" s="8"/>
      <c r="AR82" s="8"/>
      <c r="AS82" s="141"/>
      <c r="AT82" s="8"/>
      <c r="AU82" s="102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</row>
    <row r="83" spans="1:226" s="1" customFormat="1" ht="12.75">
      <c r="A83" s="15"/>
      <c r="B83" s="30"/>
      <c r="C83" s="29"/>
      <c r="D83" s="9"/>
      <c r="E83" s="9"/>
      <c r="F83" s="9"/>
      <c r="G83" s="9"/>
      <c r="H83" s="8"/>
      <c r="I83" s="8"/>
      <c r="J83" s="29"/>
      <c r="K83" s="8"/>
      <c r="L83" s="8"/>
      <c r="M83" s="8"/>
      <c r="N83" s="8"/>
      <c r="O83" s="8"/>
      <c r="P83" s="9"/>
      <c r="Q83" s="8"/>
      <c r="R83" s="8"/>
      <c r="S83" s="8"/>
      <c r="T83" s="56"/>
      <c r="W83" s="294"/>
      <c r="X83" s="21"/>
      <c r="Y83" s="53"/>
      <c r="Z83" s="53"/>
      <c r="AA83" s="9"/>
      <c r="AB83" s="9"/>
      <c r="AC83" s="56"/>
      <c r="AD83" s="53"/>
      <c r="AE83" s="53"/>
      <c r="AF83" s="53"/>
      <c r="AG83" s="21"/>
      <c r="AH83" s="53"/>
      <c r="AI83" s="53"/>
      <c r="AJ83" s="9"/>
      <c r="AK83" s="9"/>
      <c r="AL83" s="8"/>
      <c r="AM83" s="8"/>
      <c r="AN83" s="9"/>
      <c r="AO83" s="198" t="s">
        <v>222</v>
      </c>
      <c r="AP83" s="196">
        <f>AD43</f>
        <v>6</v>
      </c>
      <c r="AQ83" s="8"/>
      <c r="AR83" s="8"/>
      <c r="AS83" s="141"/>
      <c r="AT83" s="8"/>
      <c r="AU83" s="102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</row>
    <row r="84" spans="1:226" s="1" customFormat="1" ht="12.75">
      <c r="A84" s="15"/>
      <c r="B84" s="51"/>
      <c r="C84" s="29"/>
      <c r="D84" s="9"/>
      <c r="E84" s="9"/>
      <c r="F84" s="52"/>
      <c r="G84" s="52"/>
      <c r="H84" s="53"/>
      <c r="I84" s="53"/>
      <c r="J84" s="54"/>
      <c r="K84" s="55"/>
      <c r="L84" s="55"/>
      <c r="M84" s="55"/>
      <c r="N84" s="55"/>
      <c r="O84" s="55"/>
      <c r="P84" s="52"/>
      <c r="Q84" s="55"/>
      <c r="R84" s="55"/>
      <c r="S84" s="8"/>
      <c r="T84" s="56"/>
      <c r="U84" s="53"/>
      <c r="V84" s="53"/>
      <c r="W84" s="56"/>
      <c r="X84" s="21"/>
      <c r="Y84" s="53"/>
      <c r="Z84" s="53"/>
      <c r="AA84" s="9"/>
      <c r="AB84" s="9"/>
      <c r="AC84" s="56"/>
      <c r="AD84" s="53"/>
      <c r="AE84" s="53"/>
      <c r="AF84" s="53"/>
      <c r="AG84" s="21"/>
      <c r="AH84" s="53"/>
      <c r="AI84" s="53"/>
      <c r="AJ84" s="9"/>
      <c r="AK84" s="9"/>
      <c r="AL84" s="8"/>
      <c r="AM84" s="8"/>
      <c r="AN84" s="9"/>
      <c r="AO84" s="198" t="s">
        <v>223</v>
      </c>
      <c r="AP84" s="196">
        <f>U57</f>
        <v>9</v>
      </c>
      <c r="AQ84" s="8"/>
      <c r="AR84" s="8"/>
      <c r="AS84" s="141"/>
      <c r="AT84" s="8"/>
      <c r="AU84" s="102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</row>
    <row r="85" spans="1:226" ht="12.75">
      <c r="D85" s="9"/>
      <c r="E85" s="9"/>
      <c r="U85" s="260" t="s">
        <v>229</v>
      </c>
      <c r="V85" s="260" t="s">
        <v>230</v>
      </c>
      <c r="W85" s="260" t="s">
        <v>231</v>
      </c>
      <c r="X85" s="265" t="s">
        <v>232</v>
      </c>
      <c r="Y85" s="260" t="s">
        <v>267</v>
      </c>
      <c r="AA85" s="9"/>
      <c r="AB85" s="9"/>
      <c r="AD85" s="53"/>
      <c r="AE85" s="53"/>
      <c r="AF85" s="53"/>
      <c r="AG85" s="21"/>
      <c r="AH85" s="53"/>
      <c r="AJ85" s="9"/>
      <c r="AK85" s="9"/>
      <c r="AL85" s="52"/>
      <c r="AO85" s="198" t="s">
        <v>224</v>
      </c>
      <c r="AP85" s="196">
        <f>U76+U68</f>
        <v>3</v>
      </c>
    </row>
    <row r="86" spans="1:226" s="52" customFormat="1" ht="12.75">
      <c r="A86" s="55"/>
      <c r="B86" s="51"/>
      <c r="C86" s="51"/>
      <c r="D86" s="9"/>
      <c r="E86" s="9"/>
      <c r="H86" s="53"/>
      <c r="I86" s="53"/>
      <c r="J86" s="54"/>
      <c r="K86" s="55"/>
      <c r="L86" s="55"/>
      <c r="M86" s="55"/>
      <c r="N86" s="55"/>
      <c r="O86" s="55"/>
      <c r="Q86" s="55"/>
      <c r="R86" s="55"/>
      <c r="S86" s="53"/>
      <c r="U86" s="261" t="s">
        <v>233</v>
      </c>
      <c r="V86"/>
      <c r="W86" s="19"/>
      <c r="X86" s="267"/>
      <c r="Y86" s="202">
        <f t="shared" ref="Y86:Y94" si="8">V86*W86*X86</f>
        <v>0</v>
      </c>
      <c r="AA86" s="5"/>
      <c r="AB86" s="5"/>
      <c r="AD86" s="53"/>
      <c r="AE86" s="53"/>
      <c r="AF86" s="53"/>
      <c r="AG86" s="21"/>
      <c r="AH86" s="53"/>
      <c r="AJ86" s="5"/>
      <c r="AK86" s="5"/>
      <c r="AL86" s="55"/>
      <c r="AM86" s="53"/>
      <c r="AN86" s="55"/>
      <c r="AO86"/>
      <c r="AP86" s="201">
        <f>SUM(AP82:AP85)</f>
        <v>41</v>
      </c>
      <c r="AQ86" s="55"/>
      <c r="AR86" s="55"/>
      <c r="AS86" s="100"/>
      <c r="AT86" s="55"/>
      <c r="AU86" s="99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  <c r="BM86" s="55"/>
      <c r="BN86" s="55"/>
      <c r="BO86" s="55"/>
      <c r="BP86" s="55"/>
      <c r="BQ86" s="55"/>
      <c r="BR86" s="55"/>
      <c r="BS86" s="55"/>
      <c r="BT86" s="55"/>
      <c r="BU86" s="55"/>
      <c r="BV86" s="55"/>
      <c r="BW86" s="55"/>
      <c r="BX86" s="55"/>
      <c r="BY86" s="55"/>
      <c r="BZ86" s="55"/>
      <c r="CA86" s="55"/>
      <c r="CB86" s="55"/>
      <c r="CC86" s="55"/>
      <c r="CD86" s="55"/>
      <c r="CE86" s="55"/>
      <c r="CF86" s="55"/>
      <c r="CG86" s="55"/>
      <c r="CH86" s="55"/>
      <c r="CI86" s="55"/>
      <c r="CJ86" s="55"/>
      <c r="CK86" s="55"/>
      <c r="CL86" s="55"/>
      <c r="CM86" s="55"/>
      <c r="CN86" s="55"/>
      <c r="CO86" s="55"/>
      <c r="CP86" s="55"/>
      <c r="CQ86" s="55"/>
      <c r="CR86" s="55"/>
      <c r="CS86" s="55"/>
      <c r="CT86" s="55"/>
      <c r="CU86" s="55"/>
      <c r="CV86" s="55"/>
      <c r="CW86" s="55"/>
      <c r="CX86" s="55"/>
      <c r="CY86" s="55"/>
      <c r="CZ86" s="55"/>
      <c r="DA86" s="55"/>
      <c r="DB86" s="55"/>
      <c r="DC86" s="55"/>
      <c r="DD86" s="55"/>
      <c r="DE86" s="55"/>
      <c r="DF86" s="55"/>
      <c r="DG86" s="55"/>
      <c r="DH86" s="55"/>
      <c r="DI86" s="55"/>
      <c r="DJ86" s="55"/>
      <c r="DK86" s="55"/>
      <c r="DL86" s="55"/>
      <c r="DM86" s="55"/>
      <c r="DN86" s="55"/>
      <c r="DO86" s="55"/>
      <c r="DP86" s="55"/>
      <c r="DQ86" s="55"/>
      <c r="DR86" s="55"/>
      <c r="DS86" s="55"/>
      <c r="DT86" s="55"/>
      <c r="DU86" s="55"/>
      <c r="DV86" s="55"/>
      <c r="DW86" s="55"/>
      <c r="DX86" s="55"/>
      <c r="DY86" s="55"/>
      <c r="DZ86" s="55"/>
      <c r="EA86" s="55"/>
      <c r="EB86" s="55"/>
      <c r="EC86" s="55"/>
      <c r="ED86" s="55"/>
      <c r="EE86" s="55"/>
      <c r="EF86" s="55"/>
      <c r="EG86" s="55"/>
      <c r="EH86" s="55"/>
      <c r="EI86" s="55"/>
      <c r="EJ86" s="55"/>
      <c r="EK86" s="55"/>
      <c r="EL86" s="55"/>
      <c r="EM86" s="55"/>
      <c r="EN86" s="55"/>
      <c r="EO86" s="55"/>
      <c r="EP86" s="55"/>
      <c r="EQ86" s="55"/>
      <c r="ER86" s="55"/>
      <c r="ES86" s="55"/>
      <c r="ET86" s="55"/>
      <c r="EU86" s="55"/>
      <c r="EV86" s="55"/>
      <c r="EW86" s="55"/>
      <c r="EX86" s="55"/>
      <c r="EY86" s="55"/>
      <c r="EZ86" s="55"/>
      <c r="FA86" s="55"/>
      <c r="FB86" s="55"/>
      <c r="FC86" s="55"/>
      <c r="FD86" s="55"/>
      <c r="FE86" s="55"/>
      <c r="FF86" s="55"/>
      <c r="FG86" s="55"/>
      <c r="FH86" s="55"/>
      <c r="FI86" s="55"/>
      <c r="FJ86" s="55"/>
      <c r="FK86" s="55"/>
      <c r="FL86" s="55"/>
      <c r="FM86" s="55"/>
      <c r="FN86" s="55"/>
      <c r="FO86" s="55"/>
      <c r="FP86" s="55"/>
      <c r="FQ86" s="55"/>
      <c r="FR86" s="55"/>
      <c r="FS86" s="55"/>
      <c r="FT86" s="55"/>
      <c r="FU86" s="55"/>
      <c r="FV86" s="55"/>
      <c r="FW86" s="55"/>
      <c r="FX86" s="55"/>
      <c r="FY86" s="55"/>
      <c r="FZ86" s="55"/>
      <c r="GA86" s="55"/>
      <c r="GB86" s="55"/>
      <c r="GC86" s="55"/>
      <c r="GD86" s="55"/>
      <c r="GE86" s="55"/>
      <c r="GF86" s="55"/>
      <c r="GG86" s="55"/>
      <c r="GH86" s="55"/>
      <c r="GI86" s="55"/>
      <c r="GJ86" s="55"/>
      <c r="GK86" s="55"/>
      <c r="GL86" s="55"/>
      <c r="GM86" s="55"/>
      <c r="GN86" s="55"/>
      <c r="GO86" s="55"/>
      <c r="GP86" s="55"/>
      <c r="GQ86" s="55"/>
      <c r="GR86" s="55"/>
      <c r="GS86" s="55"/>
      <c r="GT86" s="55"/>
      <c r="GU86" s="55"/>
      <c r="GV86" s="55"/>
      <c r="GW86" s="55"/>
      <c r="GX86" s="55"/>
      <c r="GY86" s="55"/>
      <c r="GZ86" s="55"/>
      <c r="HA86" s="55"/>
      <c r="HB86" s="55"/>
      <c r="HC86" s="55"/>
      <c r="HD86" s="55"/>
      <c r="HE86" s="55"/>
      <c r="HF86" s="55"/>
      <c r="HG86" s="55"/>
      <c r="HH86" s="55"/>
      <c r="HI86" s="55"/>
      <c r="HJ86" s="55"/>
      <c r="HK86" s="55"/>
      <c r="HL86" s="55"/>
      <c r="HM86" s="55"/>
      <c r="HN86" s="55"/>
      <c r="HO86" s="55"/>
      <c r="HP86" s="55"/>
      <c r="HQ86" s="55"/>
      <c r="HR86" s="55"/>
    </row>
    <row r="87" spans="1:226" s="52" customFormat="1" ht="12.75">
      <c r="A87" s="55"/>
      <c r="B87" s="51"/>
      <c r="C87" s="51"/>
      <c r="H87" s="53"/>
      <c r="I87" s="53"/>
      <c r="J87" s="54"/>
      <c r="K87" s="55"/>
      <c r="L87" s="55"/>
      <c r="M87" s="55"/>
      <c r="N87" s="55"/>
      <c r="O87" s="55"/>
      <c r="Q87" s="55"/>
      <c r="R87" s="55"/>
      <c r="S87" s="53"/>
      <c r="U87" s="261" t="s">
        <v>277</v>
      </c>
      <c r="V87" s="258">
        <v>3.3</v>
      </c>
      <c r="W87" s="258">
        <v>1.75</v>
      </c>
      <c r="X87" s="266">
        <v>1.75</v>
      </c>
      <c r="Y87" s="262">
        <f t="shared" si="8"/>
        <v>10.106249999999999</v>
      </c>
      <c r="AA87" s="5"/>
      <c r="AB87" s="5"/>
      <c r="AD87" s="53"/>
      <c r="AE87" s="53"/>
      <c r="AF87" s="53"/>
      <c r="AG87" s="21"/>
      <c r="AH87" s="53"/>
      <c r="AJ87" s="5"/>
      <c r="AK87" s="5"/>
      <c r="AL87" s="55"/>
      <c r="AM87" s="53"/>
      <c r="AN87" s="55"/>
      <c r="AO87"/>
      <c r="AP87"/>
      <c r="AQ87" s="55"/>
      <c r="AR87" s="55"/>
      <c r="AS87" s="100"/>
      <c r="AT87" s="55"/>
      <c r="AU87" s="99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5"/>
      <c r="BR87" s="55"/>
      <c r="BS87" s="55"/>
      <c r="BT87" s="55"/>
      <c r="BU87" s="55"/>
      <c r="BV87" s="55"/>
      <c r="BW87" s="55"/>
      <c r="BX87" s="55"/>
      <c r="BY87" s="55"/>
      <c r="BZ87" s="55"/>
      <c r="CA87" s="55"/>
      <c r="CB87" s="55"/>
      <c r="CC87" s="55"/>
      <c r="CD87" s="55"/>
      <c r="CE87" s="55"/>
      <c r="CF87" s="55"/>
      <c r="CG87" s="55"/>
      <c r="CH87" s="55"/>
      <c r="CI87" s="55"/>
      <c r="CJ87" s="55"/>
      <c r="CK87" s="55"/>
      <c r="CL87" s="55"/>
      <c r="CM87" s="55"/>
      <c r="CN87" s="55"/>
      <c r="CO87" s="55"/>
      <c r="CP87" s="55"/>
      <c r="CQ87" s="55"/>
      <c r="CR87" s="55"/>
      <c r="CS87" s="55"/>
      <c r="CT87" s="55"/>
      <c r="CU87" s="55"/>
      <c r="CV87" s="55"/>
      <c r="CW87" s="55"/>
      <c r="CX87" s="55"/>
      <c r="CY87" s="55"/>
      <c r="CZ87" s="55"/>
      <c r="DA87" s="55"/>
      <c r="DB87" s="55"/>
      <c r="DC87" s="55"/>
      <c r="DD87" s="55"/>
      <c r="DE87" s="55"/>
      <c r="DF87" s="55"/>
      <c r="DG87" s="55"/>
      <c r="DH87" s="55"/>
      <c r="DI87" s="55"/>
      <c r="DJ87" s="55"/>
      <c r="DK87" s="55"/>
      <c r="DL87" s="55"/>
      <c r="DM87" s="55"/>
      <c r="DN87" s="55"/>
      <c r="DO87" s="55"/>
      <c r="DP87" s="55"/>
      <c r="DQ87" s="55"/>
      <c r="DR87" s="55"/>
      <c r="DS87" s="55"/>
      <c r="DT87" s="55"/>
      <c r="DU87" s="55"/>
      <c r="DV87" s="55"/>
      <c r="DW87" s="55"/>
      <c r="DX87" s="55"/>
      <c r="DY87" s="55"/>
      <c r="DZ87" s="55"/>
      <c r="EA87" s="55"/>
      <c r="EB87" s="55"/>
      <c r="EC87" s="55"/>
      <c r="ED87" s="55"/>
      <c r="EE87" s="55"/>
      <c r="EF87" s="55"/>
      <c r="EG87" s="55"/>
      <c r="EH87" s="55"/>
      <c r="EI87" s="55"/>
      <c r="EJ87" s="55"/>
      <c r="EK87" s="55"/>
      <c r="EL87" s="55"/>
      <c r="EM87" s="55"/>
      <c r="EN87" s="55"/>
      <c r="EO87" s="55"/>
      <c r="EP87" s="55"/>
      <c r="EQ87" s="55"/>
      <c r="ER87" s="55"/>
      <c r="ES87" s="55"/>
      <c r="ET87" s="55"/>
      <c r="EU87" s="55"/>
      <c r="EV87" s="55"/>
      <c r="EW87" s="55"/>
      <c r="EX87" s="55"/>
      <c r="EY87" s="55"/>
      <c r="EZ87" s="55"/>
      <c r="FA87" s="55"/>
      <c r="FB87" s="55"/>
      <c r="FC87" s="55"/>
      <c r="FD87" s="55"/>
      <c r="FE87" s="55"/>
      <c r="FF87" s="55"/>
      <c r="FG87" s="55"/>
      <c r="FH87" s="55"/>
      <c r="FI87" s="55"/>
      <c r="FJ87" s="55"/>
      <c r="FK87" s="55"/>
      <c r="FL87" s="55"/>
      <c r="FM87" s="55"/>
      <c r="FN87" s="55"/>
      <c r="FO87" s="55"/>
      <c r="FP87" s="55"/>
      <c r="FQ87" s="55"/>
      <c r="FR87" s="55"/>
      <c r="FS87" s="55"/>
      <c r="FT87" s="55"/>
      <c r="FU87" s="55"/>
      <c r="FV87" s="55"/>
      <c r="FW87" s="55"/>
      <c r="FX87" s="55"/>
      <c r="FY87" s="55"/>
      <c r="FZ87" s="55"/>
      <c r="GA87" s="55"/>
      <c r="GB87" s="55"/>
      <c r="GC87" s="55"/>
      <c r="GD87" s="55"/>
      <c r="GE87" s="55"/>
      <c r="GF87" s="55"/>
      <c r="GG87" s="55"/>
      <c r="GH87" s="55"/>
      <c r="GI87" s="55"/>
      <c r="GJ87" s="55"/>
      <c r="GK87" s="55"/>
      <c r="GL87" s="55"/>
      <c r="GM87" s="55"/>
      <c r="GN87" s="55"/>
      <c r="GO87" s="55"/>
      <c r="GP87" s="55"/>
      <c r="GQ87" s="55"/>
      <c r="GR87" s="55"/>
      <c r="GS87" s="55"/>
      <c r="GT87" s="55"/>
      <c r="GU87" s="55"/>
      <c r="GV87" s="55"/>
      <c r="GW87" s="55"/>
      <c r="GX87" s="55"/>
      <c r="GY87" s="55"/>
      <c r="GZ87" s="55"/>
      <c r="HA87" s="55"/>
      <c r="HB87" s="55"/>
      <c r="HC87" s="55"/>
      <c r="HD87" s="55"/>
      <c r="HE87" s="55"/>
      <c r="HF87" s="55"/>
      <c r="HG87" s="55"/>
      <c r="HH87" s="55"/>
      <c r="HI87" s="55"/>
      <c r="HJ87" s="55"/>
      <c r="HK87" s="55"/>
      <c r="HL87" s="55"/>
      <c r="HM87" s="55"/>
      <c r="HN87" s="55"/>
      <c r="HO87" s="55"/>
      <c r="HP87" s="55"/>
      <c r="HQ87" s="55"/>
      <c r="HR87" s="55"/>
    </row>
    <row r="88" spans="1:226" s="52" customFormat="1" ht="12.75">
      <c r="A88" s="55"/>
      <c r="B88" s="51"/>
      <c r="C88" s="51"/>
      <c r="H88" s="53"/>
      <c r="I88" s="53"/>
      <c r="J88" s="54"/>
      <c r="K88" s="55"/>
      <c r="L88" s="55"/>
      <c r="M88" s="55"/>
      <c r="N88" s="55"/>
      <c r="O88" s="55"/>
      <c r="Q88" s="55"/>
      <c r="R88" s="55"/>
      <c r="S88" s="53"/>
      <c r="U88" s="261" t="s">
        <v>248</v>
      </c>
      <c r="V88" s="258">
        <v>4.4000000000000004</v>
      </c>
      <c r="W88" s="258">
        <v>1.75</v>
      </c>
      <c r="X88" s="266">
        <v>1.85</v>
      </c>
      <c r="Y88" s="262">
        <f t="shared" si="8"/>
        <v>14.245000000000003</v>
      </c>
      <c r="AA88" s="5"/>
      <c r="AB88" s="5"/>
      <c r="AD88" s="53"/>
      <c r="AE88" s="53"/>
      <c r="AF88" s="53"/>
      <c r="AG88" s="21"/>
      <c r="AH88" s="53"/>
      <c r="AJ88" s="5"/>
      <c r="AK88" s="5"/>
      <c r="AL88" s="55"/>
      <c r="AM88" s="53"/>
      <c r="AN88" s="55"/>
      <c r="AO88" s="199"/>
      <c r="AP88" s="197" t="s">
        <v>225</v>
      </c>
      <c r="AQ88" s="55"/>
      <c r="AR88" s="55"/>
      <c r="AS88" s="100"/>
      <c r="AT88" s="55"/>
      <c r="AU88" s="99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  <c r="BH88" s="55"/>
      <c r="BI88" s="55"/>
      <c r="BJ88" s="55"/>
      <c r="BK88" s="55"/>
      <c r="BL88" s="55"/>
      <c r="BM88" s="55"/>
      <c r="BN88" s="55"/>
      <c r="BO88" s="55"/>
      <c r="BP88" s="55"/>
      <c r="BQ88" s="55"/>
      <c r="BR88" s="55"/>
      <c r="BS88" s="55"/>
      <c r="BT88" s="55"/>
      <c r="BU88" s="55"/>
      <c r="BV88" s="55"/>
      <c r="BW88" s="55"/>
      <c r="BX88" s="55"/>
      <c r="BY88" s="55"/>
      <c r="BZ88" s="55"/>
      <c r="CA88" s="55"/>
      <c r="CB88" s="55"/>
      <c r="CC88" s="55"/>
      <c r="CD88" s="55"/>
      <c r="CE88" s="55"/>
      <c r="CF88" s="55"/>
      <c r="CG88" s="55"/>
      <c r="CH88" s="55"/>
      <c r="CI88" s="55"/>
      <c r="CJ88" s="55"/>
      <c r="CK88" s="55"/>
      <c r="CL88" s="55"/>
      <c r="CM88" s="55"/>
      <c r="CN88" s="55"/>
      <c r="CO88" s="55"/>
      <c r="CP88" s="55"/>
      <c r="CQ88" s="55"/>
      <c r="CR88" s="55"/>
      <c r="CS88" s="55"/>
      <c r="CT88" s="55"/>
      <c r="CU88" s="55"/>
      <c r="CV88" s="55"/>
      <c r="CW88" s="55"/>
      <c r="CX88" s="55"/>
      <c r="CY88" s="55"/>
      <c r="CZ88" s="55"/>
      <c r="DA88" s="55"/>
      <c r="DB88" s="55"/>
      <c r="DC88" s="55"/>
      <c r="DD88" s="55"/>
      <c r="DE88" s="55"/>
      <c r="DF88" s="55"/>
      <c r="DG88" s="55"/>
      <c r="DH88" s="55"/>
      <c r="DI88" s="55"/>
      <c r="DJ88" s="55"/>
      <c r="DK88" s="55"/>
      <c r="DL88" s="55"/>
      <c r="DM88" s="55"/>
      <c r="DN88" s="55"/>
      <c r="DO88" s="55"/>
      <c r="DP88" s="55"/>
      <c r="DQ88" s="55"/>
      <c r="DR88" s="55"/>
      <c r="DS88" s="55"/>
      <c r="DT88" s="55"/>
      <c r="DU88" s="55"/>
      <c r="DV88" s="55"/>
      <c r="DW88" s="55"/>
      <c r="DX88" s="55"/>
      <c r="DY88" s="55"/>
      <c r="DZ88" s="55"/>
      <c r="EA88" s="55"/>
      <c r="EB88" s="55"/>
      <c r="EC88" s="55"/>
      <c r="ED88" s="55"/>
      <c r="EE88" s="55"/>
      <c r="EF88" s="55"/>
      <c r="EG88" s="55"/>
      <c r="EH88" s="55"/>
      <c r="EI88" s="55"/>
      <c r="EJ88" s="55"/>
      <c r="EK88" s="55"/>
      <c r="EL88" s="55"/>
      <c r="EM88" s="55"/>
      <c r="EN88" s="55"/>
      <c r="EO88" s="55"/>
      <c r="EP88" s="55"/>
      <c r="EQ88" s="55"/>
      <c r="ER88" s="55"/>
      <c r="ES88" s="55"/>
      <c r="ET88" s="55"/>
      <c r="EU88" s="55"/>
      <c r="EV88" s="55"/>
      <c r="EW88" s="55"/>
      <c r="EX88" s="55"/>
      <c r="EY88" s="55"/>
      <c r="EZ88" s="55"/>
      <c r="FA88" s="55"/>
      <c r="FB88" s="55"/>
      <c r="FC88" s="55"/>
      <c r="FD88" s="55"/>
      <c r="FE88" s="55"/>
      <c r="FF88" s="55"/>
      <c r="FG88" s="55"/>
      <c r="FH88" s="55"/>
      <c r="FI88" s="55"/>
      <c r="FJ88" s="55"/>
      <c r="FK88" s="55"/>
      <c r="FL88" s="55"/>
      <c r="FM88" s="55"/>
      <c r="FN88" s="55"/>
      <c r="FO88" s="55"/>
      <c r="FP88" s="55"/>
      <c r="FQ88" s="55"/>
      <c r="FR88" s="55"/>
      <c r="FS88" s="55"/>
      <c r="FT88" s="55"/>
      <c r="FU88" s="55"/>
      <c r="FV88" s="55"/>
      <c r="FW88" s="55"/>
      <c r="FX88" s="55"/>
      <c r="FY88" s="55"/>
      <c r="FZ88" s="55"/>
      <c r="GA88" s="55"/>
      <c r="GB88" s="55"/>
      <c r="GC88" s="55"/>
      <c r="GD88" s="55"/>
      <c r="GE88" s="55"/>
      <c r="GF88" s="55"/>
      <c r="GG88" s="55"/>
      <c r="GH88" s="55"/>
      <c r="GI88" s="55"/>
      <c r="GJ88" s="55"/>
      <c r="GK88" s="55"/>
      <c r="GL88" s="55"/>
      <c r="GM88" s="55"/>
      <c r="GN88" s="55"/>
      <c r="GO88" s="55"/>
      <c r="GP88" s="55"/>
      <c r="GQ88" s="55"/>
      <c r="GR88" s="55"/>
      <c r="GS88" s="55"/>
      <c r="GT88" s="55"/>
      <c r="GU88" s="55"/>
      <c r="GV88" s="55"/>
      <c r="GW88" s="55"/>
      <c r="GX88" s="55"/>
      <c r="GY88" s="55"/>
      <c r="GZ88" s="55"/>
      <c r="HA88" s="55"/>
      <c r="HB88" s="55"/>
      <c r="HC88" s="55"/>
      <c r="HD88" s="55"/>
      <c r="HE88" s="55"/>
      <c r="HF88" s="55"/>
      <c r="HG88" s="55"/>
      <c r="HH88" s="55"/>
      <c r="HI88" s="55"/>
      <c r="HJ88" s="55"/>
      <c r="HK88" s="55"/>
      <c r="HL88" s="55"/>
      <c r="HM88" s="55"/>
      <c r="HN88" s="55"/>
      <c r="HO88" s="55"/>
      <c r="HP88" s="55"/>
      <c r="HQ88" s="55"/>
      <c r="HR88" s="55"/>
    </row>
    <row r="89" spans="1:226" s="52" customFormat="1" ht="12.75">
      <c r="A89" s="55"/>
      <c r="B89" s="51"/>
      <c r="C89" s="51"/>
      <c r="H89" s="53"/>
      <c r="I89" s="53"/>
      <c r="J89" s="54"/>
      <c r="K89" s="55"/>
      <c r="L89" s="55"/>
      <c r="M89" s="55"/>
      <c r="N89" s="55"/>
      <c r="O89" s="55"/>
      <c r="Q89" s="55"/>
      <c r="R89" s="55"/>
      <c r="S89" s="53"/>
      <c r="U89" s="261" t="s">
        <v>234</v>
      </c>
      <c r="V89" s="258">
        <v>4.4000000000000004</v>
      </c>
      <c r="W89" s="258">
        <v>2</v>
      </c>
      <c r="X89" s="266">
        <v>1.75</v>
      </c>
      <c r="Y89" s="262">
        <f t="shared" si="8"/>
        <v>15.400000000000002</v>
      </c>
      <c r="AA89" s="5"/>
      <c r="AB89" s="5"/>
      <c r="AD89" s="53"/>
      <c r="AE89" s="53"/>
      <c r="AF89" s="53"/>
      <c r="AG89" s="21"/>
      <c r="AH89" s="53"/>
      <c r="AJ89" s="5"/>
      <c r="AK89" s="5"/>
      <c r="AL89" s="55"/>
      <c r="AM89" s="53"/>
      <c r="AO89" s="198" t="s">
        <v>226</v>
      </c>
      <c r="AP89" s="200">
        <f>G42+AA42</f>
        <v>100</v>
      </c>
      <c r="AQ89" s="55"/>
      <c r="AR89" s="55"/>
      <c r="AS89" s="100"/>
      <c r="AT89" s="55"/>
      <c r="AU89" s="99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55"/>
      <c r="BH89" s="55"/>
      <c r="BI89" s="55"/>
      <c r="BJ89" s="55"/>
      <c r="BK89" s="55"/>
      <c r="BL89" s="55"/>
      <c r="BM89" s="55"/>
      <c r="BN89" s="55"/>
      <c r="BO89" s="55"/>
      <c r="BP89" s="55"/>
      <c r="BQ89" s="55"/>
      <c r="BR89" s="55"/>
      <c r="BS89" s="55"/>
      <c r="BT89" s="55"/>
      <c r="BU89" s="55"/>
      <c r="BV89" s="55"/>
      <c r="BW89" s="55"/>
      <c r="BX89" s="55"/>
      <c r="BY89" s="55"/>
      <c r="BZ89" s="55"/>
      <c r="CA89" s="55"/>
      <c r="CB89" s="55"/>
      <c r="CC89" s="55"/>
      <c r="CD89" s="55"/>
      <c r="CE89" s="55"/>
      <c r="CF89" s="55"/>
      <c r="CG89" s="55"/>
      <c r="CH89" s="55"/>
      <c r="CI89" s="55"/>
      <c r="CJ89" s="55"/>
      <c r="CK89" s="55"/>
      <c r="CL89" s="55"/>
      <c r="CM89" s="55"/>
      <c r="CN89" s="55"/>
      <c r="CO89" s="55"/>
      <c r="CP89" s="55"/>
      <c r="CQ89" s="55"/>
      <c r="CR89" s="55"/>
      <c r="CS89" s="55"/>
      <c r="CT89" s="55"/>
      <c r="CU89" s="55"/>
      <c r="CV89" s="55"/>
      <c r="CW89" s="55"/>
      <c r="CX89" s="55"/>
      <c r="CY89" s="55"/>
      <c r="CZ89" s="55"/>
      <c r="DA89" s="55"/>
      <c r="DB89" s="55"/>
      <c r="DC89" s="55"/>
      <c r="DD89" s="55"/>
      <c r="DE89" s="55"/>
      <c r="DF89" s="55"/>
      <c r="DG89" s="55"/>
      <c r="DH89" s="55"/>
      <c r="DI89" s="55"/>
      <c r="DJ89" s="55"/>
      <c r="DK89" s="55"/>
      <c r="DL89" s="55"/>
      <c r="DM89" s="55"/>
      <c r="DN89" s="55"/>
      <c r="DO89" s="55"/>
      <c r="DP89" s="55"/>
      <c r="DQ89" s="55"/>
      <c r="DR89" s="55"/>
      <c r="DS89" s="55"/>
      <c r="DT89" s="55"/>
      <c r="DU89" s="55"/>
      <c r="DV89" s="55"/>
      <c r="DW89" s="55"/>
      <c r="DX89" s="55"/>
      <c r="DY89" s="55"/>
      <c r="DZ89" s="55"/>
      <c r="EA89" s="55"/>
      <c r="EB89" s="55"/>
      <c r="EC89" s="55"/>
      <c r="ED89" s="55"/>
      <c r="EE89" s="55"/>
      <c r="EF89" s="55"/>
      <c r="EG89" s="55"/>
      <c r="EH89" s="55"/>
      <c r="EI89" s="55"/>
      <c r="EJ89" s="55"/>
      <c r="EK89" s="55"/>
      <c r="EL89" s="55"/>
      <c r="EM89" s="55"/>
      <c r="EN89" s="55"/>
      <c r="EO89" s="55"/>
      <c r="EP89" s="55"/>
      <c r="EQ89" s="55"/>
      <c r="ER89" s="55"/>
      <c r="ES89" s="55"/>
      <c r="ET89" s="55"/>
      <c r="EU89" s="55"/>
      <c r="EV89" s="55"/>
      <c r="EW89" s="55"/>
      <c r="EX89" s="55"/>
      <c r="EY89" s="55"/>
      <c r="EZ89" s="55"/>
      <c r="FA89" s="55"/>
      <c r="FB89" s="55"/>
      <c r="FC89" s="55"/>
      <c r="FD89" s="55"/>
      <c r="FE89" s="55"/>
      <c r="FF89" s="55"/>
      <c r="FG89" s="55"/>
      <c r="FH89" s="55"/>
      <c r="FI89" s="55"/>
      <c r="FJ89" s="55"/>
      <c r="FK89" s="55"/>
      <c r="FL89" s="55"/>
      <c r="FM89" s="55"/>
      <c r="FN89" s="55"/>
      <c r="FO89" s="55"/>
      <c r="FP89" s="55"/>
      <c r="FQ89" s="55"/>
      <c r="FR89" s="55"/>
      <c r="FS89" s="55"/>
      <c r="FT89" s="55"/>
      <c r="FU89" s="55"/>
      <c r="FV89" s="55"/>
      <c r="FW89" s="55"/>
      <c r="FX89" s="55"/>
      <c r="FY89" s="55"/>
      <c r="FZ89" s="55"/>
      <c r="GA89" s="55"/>
      <c r="GB89" s="55"/>
      <c r="GC89" s="55"/>
      <c r="GD89" s="55"/>
      <c r="GE89" s="55"/>
      <c r="GF89" s="55"/>
      <c r="GG89" s="55"/>
      <c r="GH89" s="55"/>
      <c r="GI89" s="55"/>
      <c r="GJ89" s="55"/>
      <c r="GK89" s="55"/>
      <c r="GL89" s="55"/>
      <c r="GM89" s="55"/>
      <c r="GN89" s="55"/>
      <c r="GO89" s="55"/>
      <c r="GP89" s="55"/>
      <c r="GQ89" s="55"/>
      <c r="GR89" s="55"/>
      <c r="GS89" s="55"/>
      <c r="GT89" s="55"/>
      <c r="GU89" s="55"/>
      <c r="GV89" s="55"/>
      <c r="GW89" s="55"/>
      <c r="GX89" s="55"/>
      <c r="GY89" s="55"/>
      <c r="GZ89" s="55"/>
      <c r="HA89" s="55"/>
      <c r="HB89" s="55"/>
      <c r="HC89" s="55"/>
      <c r="HD89" s="55"/>
      <c r="HE89" s="55"/>
      <c r="HF89" s="55"/>
      <c r="HG89" s="55"/>
      <c r="HH89" s="55"/>
      <c r="HI89" s="55"/>
      <c r="HJ89" s="55"/>
      <c r="HK89" s="55"/>
      <c r="HL89" s="55"/>
      <c r="HM89" s="55"/>
      <c r="HN89" s="55"/>
      <c r="HO89" s="55"/>
      <c r="HP89" s="55"/>
      <c r="HQ89" s="55"/>
      <c r="HR89" s="55"/>
    </row>
    <row r="90" spans="1:226" s="52" customFormat="1" ht="12.75">
      <c r="A90" s="55"/>
      <c r="B90" s="51"/>
      <c r="C90" s="51"/>
      <c r="H90" s="53"/>
      <c r="I90" s="53"/>
      <c r="J90" s="54"/>
      <c r="K90" s="55"/>
      <c r="L90" s="55"/>
      <c r="M90" s="55"/>
      <c r="N90" s="55"/>
      <c r="O90" s="55"/>
      <c r="Q90" s="55"/>
      <c r="R90" s="55"/>
      <c r="S90" s="53"/>
      <c r="T90" s="55"/>
      <c r="U90" s="261" t="s">
        <v>276</v>
      </c>
      <c r="V90" s="258">
        <v>4.4000000000000004</v>
      </c>
      <c r="W90" s="258">
        <v>2</v>
      </c>
      <c r="X90" s="266">
        <v>2</v>
      </c>
      <c r="Y90" s="262">
        <f t="shared" si="8"/>
        <v>17.600000000000001</v>
      </c>
      <c r="Z90" s="55"/>
      <c r="AA90" s="5"/>
      <c r="AB90" s="5"/>
      <c r="AC90" s="55"/>
      <c r="AD90" s="53"/>
      <c r="AE90" s="53"/>
      <c r="AF90" s="53"/>
      <c r="AG90" s="21"/>
      <c r="AH90" s="53"/>
      <c r="AI90" s="55"/>
      <c r="AJ90" s="5"/>
      <c r="AK90" s="5"/>
      <c r="AL90" s="55"/>
      <c r="AM90" s="53"/>
      <c r="AO90" s="198" t="s">
        <v>227</v>
      </c>
      <c r="AP90" s="200">
        <f>P42+AJ42</f>
        <v>29</v>
      </c>
      <c r="AQ90" s="55"/>
      <c r="AR90" s="55"/>
      <c r="AS90" s="100"/>
      <c r="AT90" s="55"/>
      <c r="AU90" s="99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  <c r="BH90" s="55"/>
      <c r="BI90" s="55"/>
      <c r="BJ90" s="55"/>
      <c r="BK90" s="55"/>
      <c r="BL90" s="55"/>
      <c r="BM90" s="55"/>
      <c r="BN90" s="55"/>
      <c r="BO90" s="55"/>
      <c r="BP90" s="55"/>
      <c r="BQ90" s="55"/>
      <c r="BR90" s="55"/>
      <c r="BS90" s="55"/>
      <c r="BT90" s="55"/>
      <c r="BU90" s="55"/>
      <c r="BV90" s="55"/>
      <c r="BW90" s="55"/>
      <c r="BX90" s="55"/>
      <c r="BY90" s="55"/>
      <c r="BZ90" s="55"/>
      <c r="CA90" s="55"/>
      <c r="CB90" s="55"/>
      <c r="CC90" s="55"/>
      <c r="CD90" s="55"/>
      <c r="CE90" s="55"/>
      <c r="CF90" s="55"/>
      <c r="CG90" s="55"/>
      <c r="CH90" s="55"/>
      <c r="CI90" s="55"/>
      <c r="CJ90" s="55"/>
      <c r="CK90" s="55"/>
      <c r="CL90" s="55"/>
      <c r="CM90" s="55"/>
      <c r="CN90" s="55"/>
      <c r="CO90" s="55"/>
      <c r="CP90" s="55"/>
      <c r="CQ90" s="55"/>
      <c r="CR90" s="55"/>
      <c r="CS90" s="55"/>
      <c r="CT90" s="55"/>
      <c r="CU90" s="55"/>
      <c r="CV90" s="55"/>
      <c r="CW90" s="55"/>
      <c r="CX90" s="55"/>
      <c r="CY90" s="55"/>
      <c r="CZ90" s="55"/>
      <c r="DA90" s="55"/>
      <c r="DB90" s="55"/>
      <c r="DC90" s="55"/>
      <c r="DD90" s="55"/>
      <c r="DE90" s="55"/>
      <c r="DF90" s="55"/>
      <c r="DG90" s="55"/>
      <c r="DH90" s="55"/>
      <c r="DI90" s="55"/>
      <c r="DJ90" s="55"/>
      <c r="DK90" s="55"/>
      <c r="DL90" s="55"/>
      <c r="DM90" s="55"/>
      <c r="DN90" s="55"/>
      <c r="DO90" s="55"/>
      <c r="DP90" s="55"/>
      <c r="DQ90" s="55"/>
      <c r="DR90" s="55"/>
      <c r="DS90" s="55"/>
      <c r="DT90" s="55"/>
      <c r="DU90" s="55"/>
      <c r="DV90" s="55"/>
      <c r="DW90" s="55"/>
      <c r="DX90" s="55"/>
      <c r="DY90" s="55"/>
      <c r="DZ90" s="55"/>
      <c r="EA90" s="55"/>
      <c r="EB90" s="55"/>
      <c r="EC90" s="55"/>
      <c r="ED90" s="55"/>
      <c r="EE90" s="55"/>
      <c r="EF90" s="55"/>
      <c r="EG90" s="55"/>
      <c r="EH90" s="55"/>
      <c r="EI90" s="55"/>
      <c r="EJ90" s="55"/>
      <c r="EK90" s="55"/>
      <c r="EL90" s="55"/>
      <c r="EM90" s="55"/>
      <c r="EN90" s="55"/>
      <c r="EO90" s="55"/>
      <c r="EP90" s="55"/>
      <c r="EQ90" s="55"/>
      <c r="ER90" s="55"/>
      <c r="ES90" s="55"/>
      <c r="ET90" s="55"/>
      <c r="EU90" s="55"/>
      <c r="EV90" s="55"/>
      <c r="EW90" s="55"/>
      <c r="EX90" s="55"/>
      <c r="EY90" s="55"/>
      <c r="EZ90" s="55"/>
      <c r="FA90" s="55"/>
      <c r="FB90" s="55"/>
      <c r="FC90" s="55"/>
      <c r="FD90" s="55"/>
      <c r="FE90" s="55"/>
      <c r="FF90" s="55"/>
      <c r="FG90" s="55"/>
      <c r="FH90" s="55"/>
      <c r="FI90" s="55"/>
      <c r="FJ90" s="55"/>
      <c r="FK90" s="55"/>
      <c r="FL90" s="55"/>
      <c r="FM90" s="55"/>
      <c r="FN90" s="55"/>
      <c r="FO90" s="55"/>
      <c r="FP90" s="55"/>
      <c r="FQ90" s="55"/>
      <c r="FR90" s="55"/>
      <c r="FS90" s="55"/>
      <c r="FT90" s="55"/>
      <c r="FU90" s="55"/>
      <c r="FV90" s="55"/>
      <c r="FW90" s="55"/>
      <c r="FX90" s="55"/>
      <c r="FY90" s="55"/>
      <c r="FZ90" s="55"/>
      <c r="GA90" s="55"/>
      <c r="GB90" s="55"/>
      <c r="GC90" s="55"/>
      <c r="GD90" s="55"/>
      <c r="GE90" s="55"/>
      <c r="GF90" s="55"/>
      <c r="GG90" s="55"/>
      <c r="GH90" s="55"/>
      <c r="GI90" s="55"/>
      <c r="GJ90" s="55"/>
      <c r="GK90" s="55"/>
      <c r="GL90" s="55"/>
      <c r="GM90" s="55"/>
      <c r="GN90" s="55"/>
      <c r="GO90" s="55"/>
      <c r="GP90" s="55"/>
      <c r="GQ90" s="55"/>
      <c r="GR90" s="55"/>
      <c r="GS90" s="55"/>
      <c r="GT90" s="55"/>
      <c r="GU90" s="55"/>
      <c r="GV90" s="55"/>
      <c r="GW90" s="55"/>
      <c r="GX90" s="55"/>
      <c r="GY90" s="55"/>
      <c r="GZ90" s="55"/>
      <c r="HA90" s="55"/>
      <c r="HB90" s="55"/>
      <c r="HC90" s="55"/>
      <c r="HD90" s="55"/>
      <c r="HE90" s="55"/>
      <c r="HF90" s="55"/>
      <c r="HG90" s="55"/>
      <c r="HH90" s="55"/>
      <c r="HI90" s="55"/>
      <c r="HJ90" s="55"/>
      <c r="HK90" s="55"/>
      <c r="HL90" s="55"/>
      <c r="HM90" s="55"/>
      <c r="HN90" s="55"/>
      <c r="HO90" s="55"/>
      <c r="HP90" s="55"/>
      <c r="HQ90" s="55"/>
      <c r="HR90" s="55"/>
    </row>
    <row r="91" spans="1:226" s="52" customFormat="1" ht="12.75">
      <c r="A91" s="55"/>
      <c r="B91" s="51"/>
      <c r="C91" s="51"/>
      <c r="H91" s="53"/>
      <c r="I91" s="53"/>
      <c r="J91" s="54"/>
      <c r="K91" s="55"/>
      <c r="L91" s="55"/>
      <c r="M91" s="55"/>
      <c r="N91" s="55"/>
      <c r="O91" s="55"/>
      <c r="Q91" s="55"/>
      <c r="R91" s="55"/>
      <c r="S91" s="53"/>
      <c r="T91" s="55"/>
      <c r="U91" s="261" t="s">
        <v>257</v>
      </c>
      <c r="V91" s="258">
        <v>5.4</v>
      </c>
      <c r="W91" s="258">
        <v>2</v>
      </c>
      <c r="X91" s="266">
        <v>2</v>
      </c>
      <c r="Y91" s="262">
        <f t="shared" si="8"/>
        <v>21.6</v>
      </c>
      <c r="Z91" s="55"/>
      <c r="AA91" s="5"/>
      <c r="AB91" s="5"/>
      <c r="AC91" s="55"/>
      <c r="AD91" s="53"/>
      <c r="AE91" s="53"/>
      <c r="AF91" s="53"/>
      <c r="AG91" s="21"/>
      <c r="AH91" s="53"/>
      <c r="AI91" s="55"/>
      <c r="AJ91" s="5"/>
      <c r="AK91" s="5"/>
      <c r="AL91" s="55"/>
      <c r="AM91" s="53"/>
      <c r="AO91" s="198" t="s">
        <v>228</v>
      </c>
      <c r="AP91" s="200">
        <f>R56+AK56</f>
        <v>21</v>
      </c>
      <c r="AQ91" s="55"/>
      <c r="AR91" s="55"/>
      <c r="AS91" s="100"/>
      <c r="AT91" s="55"/>
      <c r="AU91" s="99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5"/>
      <c r="BG91" s="55"/>
      <c r="BH91" s="55"/>
      <c r="BI91" s="55"/>
      <c r="BJ91" s="55"/>
      <c r="BK91" s="55"/>
      <c r="BL91" s="55"/>
      <c r="BM91" s="55"/>
      <c r="BN91" s="55"/>
      <c r="BO91" s="55"/>
      <c r="BP91" s="55"/>
      <c r="BQ91" s="55"/>
      <c r="BR91" s="55"/>
      <c r="BS91" s="55"/>
      <c r="BT91" s="55"/>
      <c r="BU91" s="55"/>
      <c r="BV91" s="55"/>
      <c r="BW91" s="55"/>
      <c r="BX91" s="55"/>
      <c r="BY91" s="55"/>
      <c r="BZ91" s="55"/>
      <c r="CA91" s="55"/>
      <c r="CB91" s="55"/>
      <c r="CC91" s="55"/>
      <c r="CD91" s="55"/>
      <c r="CE91" s="55"/>
      <c r="CF91" s="55"/>
      <c r="CG91" s="55"/>
      <c r="CH91" s="55"/>
      <c r="CI91" s="55"/>
      <c r="CJ91" s="55"/>
      <c r="CK91" s="55"/>
      <c r="CL91" s="55"/>
      <c r="CM91" s="55"/>
      <c r="CN91" s="55"/>
      <c r="CO91" s="55"/>
      <c r="CP91" s="55"/>
      <c r="CQ91" s="55"/>
      <c r="CR91" s="55"/>
      <c r="CS91" s="55"/>
      <c r="CT91" s="55"/>
      <c r="CU91" s="55"/>
      <c r="CV91" s="55"/>
      <c r="CW91" s="55"/>
      <c r="CX91" s="55"/>
      <c r="CY91" s="55"/>
      <c r="CZ91" s="55"/>
      <c r="DA91" s="55"/>
      <c r="DB91" s="55"/>
      <c r="DC91" s="55"/>
      <c r="DD91" s="55"/>
      <c r="DE91" s="55"/>
      <c r="DF91" s="55"/>
      <c r="DG91" s="55"/>
      <c r="DH91" s="55"/>
      <c r="DI91" s="55"/>
      <c r="DJ91" s="55"/>
      <c r="DK91" s="55"/>
      <c r="DL91" s="55"/>
      <c r="DM91" s="55"/>
      <c r="DN91" s="55"/>
      <c r="DO91" s="55"/>
      <c r="DP91" s="55"/>
      <c r="DQ91" s="55"/>
      <c r="DR91" s="55"/>
      <c r="DS91" s="55"/>
      <c r="DT91" s="55"/>
      <c r="DU91" s="55"/>
      <c r="DV91" s="55"/>
      <c r="DW91" s="55"/>
      <c r="DX91" s="55"/>
      <c r="DY91" s="55"/>
      <c r="DZ91" s="55"/>
      <c r="EA91" s="55"/>
      <c r="EB91" s="55"/>
      <c r="EC91" s="55"/>
      <c r="ED91" s="55"/>
      <c r="EE91" s="55"/>
      <c r="EF91" s="55"/>
      <c r="EG91" s="55"/>
      <c r="EH91" s="55"/>
      <c r="EI91" s="55"/>
      <c r="EJ91" s="55"/>
      <c r="EK91" s="55"/>
      <c r="EL91" s="55"/>
      <c r="EM91" s="55"/>
      <c r="EN91" s="55"/>
      <c r="EO91" s="55"/>
      <c r="EP91" s="55"/>
      <c r="EQ91" s="55"/>
      <c r="ER91" s="55"/>
      <c r="ES91" s="55"/>
      <c r="ET91" s="55"/>
      <c r="EU91" s="55"/>
      <c r="EV91" s="55"/>
      <c r="EW91" s="55"/>
      <c r="EX91" s="55"/>
      <c r="EY91" s="55"/>
      <c r="EZ91" s="55"/>
      <c r="FA91" s="55"/>
      <c r="FB91" s="55"/>
      <c r="FC91" s="55"/>
      <c r="FD91" s="55"/>
      <c r="FE91" s="55"/>
      <c r="FF91" s="55"/>
      <c r="FG91" s="55"/>
      <c r="FH91" s="55"/>
      <c r="FI91" s="55"/>
      <c r="FJ91" s="55"/>
      <c r="FK91" s="55"/>
      <c r="FL91" s="55"/>
      <c r="FM91" s="55"/>
      <c r="FN91" s="55"/>
      <c r="FO91" s="55"/>
      <c r="FP91" s="55"/>
      <c r="FQ91" s="55"/>
      <c r="FR91" s="55"/>
      <c r="FS91" s="55"/>
      <c r="FT91" s="55"/>
      <c r="FU91" s="55"/>
      <c r="FV91" s="55"/>
      <c r="FW91" s="55"/>
      <c r="FX91" s="55"/>
      <c r="FY91" s="55"/>
      <c r="FZ91" s="55"/>
      <c r="GA91" s="55"/>
      <c r="GB91" s="55"/>
      <c r="GC91" s="55"/>
      <c r="GD91" s="55"/>
      <c r="GE91" s="55"/>
      <c r="GF91" s="55"/>
      <c r="GG91" s="55"/>
      <c r="GH91" s="55"/>
      <c r="GI91" s="55"/>
      <c r="GJ91" s="55"/>
      <c r="GK91" s="55"/>
      <c r="GL91" s="55"/>
      <c r="GM91" s="55"/>
      <c r="GN91" s="55"/>
      <c r="GO91" s="55"/>
      <c r="GP91" s="55"/>
      <c r="GQ91" s="55"/>
      <c r="GR91" s="55"/>
      <c r="GS91" s="55"/>
      <c r="GT91" s="55"/>
      <c r="GU91" s="55"/>
      <c r="GV91" s="55"/>
      <c r="GW91" s="55"/>
      <c r="GX91" s="55"/>
      <c r="GY91" s="55"/>
      <c r="GZ91" s="55"/>
      <c r="HA91" s="55"/>
      <c r="HB91" s="55"/>
      <c r="HC91" s="55"/>
      <c r="HD91" s="55"/>
      <c r="HE91" s="55"/>
      <c r="HF91" s="55"/>
      <c r="HG91" s="55"/>
      <c r="HH91" s="55"/>
      <c r="HI91" s="55"/>
      <c r="HJ91" s="55"/>
      <c r="HK91" s="55"/>
      <c r="HL91" s="55"/>
      <c r="HM91" s="55"/>
      <c r="HN91" s="55"/>
      <c r="HO91" s="55"/>
      <c r="HP91" s="55"/>
      <c r="HQ91" s="55"/>
      <c r="HR91" s="55"/>
    </row>
    <row r="92" spans="1:226" ht="12.75">
      <c r="U92" s="261" t="s">
        <v>235</v>
      </c>
      <c r="V92" s="258">
        <v>6</v>
      </c>
      <c r="W92" s="258">
        <v>2.5</v>
      </c>
      <c r="X92" s="266">
        <v>2.5</v>
      </c>
      <c r="Y92" s="262">
        <f t="shared" si="8"/>
        <v>37.5</v>
      </c>
      <c r="AD92" s="53"/>
      <c r="AE92" s="53"/>
      <c r="AF92" s="53"/>
      <c r="AG92" s="21"/>
      <c r="AH92" s="53"/>
      <c r="AP92" s="229">
        <f>SUM(AP89:AP91)</f>
        <v>150</v>
      </c>
    </row>
    <row r="93" spans="1:226" ht="12.75">
      <c r="U93" s="261" t="s">
        <v>232</v>
      </c>
      <c r="V93" s="258">
        <v>7.5</v>
      </c>
      <c r="W93" s="258">
        <v>2.5</v>
      </c>
      <c r="X93" s="266">
        <v>2.5</v>
      </c>
      <c r="Y93" s="262">
        <f t="shared" si="8"/>
        <v>46.875</v>
      </c>
      <c r="AD93" s="53"/>
      <c r="AE93" s="53"/>
      <c r="AF93" s="53"/>
      <c r="AG93" s="21"/>
      <c r="AH93" s="53"/>
    </row>
    <row r="94" spans="1:226" ht="12.75">
      <c r="U94" s="261" t="s">
        <v>5</v>
      </c>
      <c r="V94" s="258">
        <v>9.8000000000000007</v>
      </c>
      <c r="W94" s="258">
        <v>2.5</v>
      </c>
      <c r="X94" s="266">
        <v>2.5</v>
      </c>
      <c r="Y94" s="262">
        <f t="shared" si="8"/>
        <v>61.25</v>
      </c>
      <c r="AD94" s="53"/>
      <c r="AE94" s="53"/>
      <c r="AF94" s="53"/>
      <c r="AG94" s="21"/>
      <c r="AH94" s="53"/>
    </row>
    <row r="96" spans="1:226" ht="12.75">
      <c r="U96" s="260" t="s">
        <v>268</v>
      </c>
      <c r="V96" s="260" t="s">
        <v>230</v>
      </c>
      <c r="W96" s="260" t="s">
        <v>231</v>
      </c>
      <c r="X96" s="265" t="s">
        <v>232</v>
      </c>
      <c r="Y96" s="260" t="s">
        <v>269</v>
      </c>
    </row>
    <row r="97" spans="21:25" ht="12.75">
      <c r="U97" s="261" t="str">
        <f>U86</f>
        <v>ET/ E AC</v>
      </c>
      <c r="V97"/>
      <c r="W97" s="19"/>
      <c r="X97" s="267"/>
      <c r="Y97" s="202">
        <f>V97*W97*X97</f>
        <v>0</v>
      </c>
    </row>
    <row r="98" spans="21:25" ht="12.75">
      <c r="U98" s="261" t="str">
        <f t="shared" ref="U98:U105" si="9">U87</f>
        <v>Ek. s</v>
      </c>
      <c r="V98" s="258">
        <v>3.4</v>
      </c>
      <c r="W98" s="258">
        <v>1.85</v>
      </c>
      <c r="X98" s="266">
        <v>1.85</v>
      </c>
      <c r="Y98" s="262">
        <f>V98*W98</f>
        <v>6.29</v>
      </c>
    </row>
    <row r="99" spans="21:25" ht="12.75">
      <c r="U99" s="261" t="str">
        <f t="shared" si="9"/>
        <v>EP</v>
      </c>
      <c r="V99" s="258">
        <v>4.5</v>
      </c>
      <c r="W99" s="258">
        <v>1.85</v>
      </c>
      <c r="X99" s="266">
        <v>1.95</v>
      </c>
      <c r="Y99" s="262">
        <f t="shared" ref="Y99:Y105" si="10">V99*W99</f>
        <v>8.3250000000000011</v>
      </c>
    </row>
    <row r="100" spans="21:25" ht="12.75">
      <c r="U100" s="261" t="str">
        <f t="shared" si="9"/>
        <v>DT</v>
      </c>
      <c r="V100" s="258">
        <v>4.5</v>
      </c>
      <c r="W100" s="258">
        <v>2.1</v>
      </c>
      <c r="X100" s="266">
        <v>1.85</v>
      </c>
      <c r="Y100" s="262">
        <f t="shared" si="10"/>
        <v>9.4500000000000011</v>
      </c>
    </row>
    <row r="101" spans="21:25" ht="12.75">
      <c r="U101" s="261" t="str">
        <f t="shared" si="9"/>
        <v>DBL</v>
      </c>
      <c r="V101" s="258">
        <v>4.5</v>
      </c>
      <c r="W101" s="258">
        <v>2.1</v>
      </c>
      <c r="X101" s="266">
        <v>2.1</v>
      </c>
      <c r="Y101" s="262">
        <f t="shared" si="10"/>
        <v>9.4500000000000011</v>
      </c>
    </row>
    <row r="102" spans="21:25" ht="12.75">
      <c r="U102" s="261" t="str">
        <f t="shared" si="9"/>
        <v>DBJ</v>
      </c>
      <c r="V102" s="258">
        <v>5.5</v>
      </c>
      <c r="W102" s="258">
        <v>2.1</v>
      </c>
      <c r="X102" s="266">
        <v>2.1</v>
      </c>
      <c r="Y102" s="262">
        <f t="shared" si="10"/>
        <v>11.55</v>
      </c>
    </row>
    <row r="103" spans="21:25" ht="12.75">
      <c r="U103" s="261" t="str">
        <f t="shared" si="9"/>
        <v>F</v>
      </c>
      <c r="V103" s="258">
        <v>6.1</v>
      </c>
      <c r="W103" s="258">
        <v>2.6</v>
      </c>
      <c r="X103" s="266">
        <v>2.6</v>
      </c>
      <c r="Y103" s="262">
        <f t="shared" si="10"/>
        <v>15.86</v>
      </c>
    </row>
    <row r="104" spans="21:25" ht="12.75">
      <c r="U104" s="261" t="str">
        <f t="shared" si="9"/>
        <v>T</v>
      </c>
      <c r="V104" s="258">
        <v>7.6</v>
      </c>
      <c r="W104" s="258">
        <v>2.6</v>
      </c>
      <c r="X104" s="266">
        <v>2.64</v>
      </c>
      <c r="Y104" s="262">
        <f t="shared" si="10"/>
        <v>19.759999999999998</v>
      </c>
    </row>
    <row r="105" spans="21:25" ht="12.75">
      <c r="U105" s="261" t="str">
        <f t="shared" si="9"/>
        <v>W</v>
      </c>
      <c r="V105" s="258">
        <v>9.9</v>
      </c>
      <c r="W105" s="258">
        <v>2.6</v>
      </c>
      <c r="X105" s="266">
        <v>2.64</v>
      </c>
      <c r="Y105" s="262">
        <f t="shared" si="10"/>
        <v>25.740000000000002</v>
      </c>
    </row>
  </sheetData>
  <mergeCells count="36">
    <mergeCell ref="AI14:AI17"/>
    <mergeCell ref="AD14:AD17"/>
    <mergeCell ref="AE14:AE17"/>
    <mergeCell ref="AF14:AF17"/>
    <mergeCell ref="AG14:AG17"/>
    <mergeCell ref="AH14:AH17"/>
    <mergeCell ref="B52:B55"/>
    <mergeCell ref="I16:I17"/>
    <mergeCell ref="C52:C55"/>
    <mergeCell ref="F16:F17"/>
    <mergeCell ref="E16:E17"/>
    <mergeCell ref="P12:P13"/>
    <mergeCell ref="B16:B17"/>
    <mergeCell ref="C16:C17"/>
    <mergeCell ref="A2:C2"/>
    <mergeCell ref="P9:P10"/>
    <mergeCell ref="P7:P8"/>
    <mergeCell ref="C14:C15"/>
    <mergeCell ref="D14:D15"/>
    <mergeCell ref="E14:E15"/>
    <mergeCell ref="B14:B15"/>
    <mergeCell ref="J16:J17"/>
    <mergeCell ref="D16:D17"/>
    <mergeCell ref="AC16:AC17"/>
    <mergeCell ref="I14:I15"/>
    <mergeCell ref="F14:F15"/>
    <mergeCell ref="J14:J15"/>
    <mergeCell ref="T52:T55"/>
    <mergeCell ref="K14:K17"/>
    <mergeCell ref="O14:O17"/>
    <mergeCell ref="L14:L17"/>
    <mergeCell ref="AC14:AC15"/>
    <mergeCell ref="D39:F39"/>
    <mergeCell ref="D49:D50"/>
    <mergeCell ref="F49:F50"/>
    <mergeCell ref="D45:F45"/>
  </mergeCells>
  <phoneticPr fontId="29" type="noConversion"/>
  <pageMargins left="0.15748031496062992" right="0.15748031496062992" top="0.74803149606299213" bottom="0.74803149606299213" header="0.31496062992125984" footer="0.31496062992125984"/>
  <pageSetup scale="70" orientation="landscape" blackAndWhite="1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/>
  <dimension ref="A3:I77"/>
  <sheetViews>
    <sheetView topLeftCell="A28" zoomScale="90" zoomScaleNormal="90" workbookViewId="0">
      <selection activeCell="D51" sqref="D51"/>
    </sheetView>
  </sheetViews>
  <sheetFormatPr defaultRowHeight="12.75"/>
  <cols>
    <col min="2" max="2" width="20.140625" bestFit="1" customWidth="1"/>
    <col min="3" max="3" width="3.28515625" bestFit="1" customWidth="1"/>
    <col min="4" max="4" width="19" bestFit="1" customWidth="1"/>
    <col min="5" max="5" width="12.85546875" bestFit="1" customWidth="1"/>
    <col min="6" max="6" width="6.28515625" customWidth="1"/>
    <col min="7" max="7" width="21.42578125" bestFit="1" customWidth="1"/>
    <col min="9" max="9" width="6.28515625" customWidth="1"/>
  </cols>
  <sheetData>
    <row r="3" spans="1:9">
      <c r="A3">
        <v>1</v>
      </c>
      <c r="B3" t="s">
        <v>205</v>
      </c>
      <c r="D3" s="114" t="s">
        <v>262</v>
      </c>
      <c r="E3" s="117" t="s">
        <v>187</v>
      </c>
      <c r="F3" s="56" t="s">
        <v>266</v>
      </c>
    </row>
    <row r="4" spans="1:9">
      <c r="A4">
        <v>2</v>
      </c>
      <c r="B4" t="s">
        <v>209</v>
      </c>
      <c r="D4" s="114" t="s">
        <v>179</v>
      </c>
      <c r="E4" s="117" t="s">
        <v>187</v>
      </c>
      <c r="F4" s="56" t="s">
        <v>266</v>
      </c>
    </row>
    <row r="5" spans="1:9">
      <c r="A5">
        <v>3</v>
      </c>
      <c r="B5" t="s">
        <v>206</v>
      </c>
      <c r="D5" s="119" t="s">
        <v>141</v>
      </c>
      <c r="E5" s="117" t="s">
        <v>187</v>
      </c>
      <c r="F5" s="56" t="s">
        <v>266</v>
      </c>
    </row>
    <row r="6" spans="1:9">
      <c r="A6">
        <v>4</v>
      </c>
      <c r="B6" t="s">
        <v>204</v>
      </c>
      <c r="D6" s="114" t="s">
        <v>111</v>
      </c>
      <c r="E6" s="117" t="s">
        <v>187</v>
      </c>
      <c r="F6" s="56" t="s">
        <v>266</v>
      </c>
    </row>
    <row r="7" spans="1:9">
      <c r="A7">
        <v>5</v>
      </c>
      <c r="B7" t="s">
        <v>207</v>
      </c>
      <c r="D7" s="114" t="s">
        <v>254</v>
      </c>
      <c r="E7" s="117" t="s">
        <v>187</v>
      </c>
      <c r="F7" s="56" t="s">
        <v>265</v>
      </c>
    </row>
    <row r="8" spans="1:9">
      <c r="A8">
        <v>6</v>
      </c>
      <c r="B8" t="s">
        <v>74</v>
      </c>
      <c r="D8" s="114" t="s">
        <v>170</v>
      </c>
      <c r="E8" s="117" t="s">
        <v>187</v>
      </c>
      <c r="F8" s="56" t="s">
        <v>265</v>
      </c>
    </row>
    <row r="9" spans="1:9">
      <c r="A9">
        <v>7</v>
      </c>
      <c r="B9" t="s">
        <v>191</v>
      </c>
      <c r="D9" s="259" t="s">
        <v>142</v>
      </c>
      <c r="E9" s="117" t="s">
        <v>264</v>
      </c>
      <c r="F9" s="56" t="s">
        <v>266</v>
      </c>
    </row>
    <row r="10" spans="1:9">
      <c r="A10">
        <v>8</v>
      </c>
      <c r="B10" t="s">
        <v>176</v>
      </c>
      <c r="D10" s="114" t="s">
        <v>259</v>
      </c>
      <c r="E10" s="117" t="s">
        <v>264</v>
      </c>
      <c r="F10" s="56" t="s">
        <v>266</v>
      </c>
    </row>
    <row r="11" spans="1:9">
      <c r="A11">
        <v>9</v>
      </c>
      <c r="B11" t="s">
        <v>47</v>
      </c>
      <c r="D11" s="114" t="s">
        <v>24</v>
      </c>
      <c r="E11" s="117" t="s">
        <v>263</v>
      </c>
      <c r="F11" s="56" t="s">
        <v>265</v>
      </c>
    </row>
    <row r="12" spans="1:9">
      <c r="A12">
        <v>10</v>
      </c>
      <c r="B12" t="s">
        <v>54</v>
      </c>
      <c r="D12" s="114" t="s">
        <v>25</v>
      </c>
      <c r="E12" s="117" t="s">
        <v>263</v>
      </c>
      <c r="F12" s="56" t="s">
        <v>265</v>
      </c>
    </row>
    <row r="13" spans="1:9">
      <c r="A13">
        <v>11</v>
      </c>
      <c r="B13" t="s">
        <v>93</v>
      </c>
    </row>
    <row r="14" spans="1:9">
      <c r="A14">
        <v>12</v>
      </c>
      <c r="B14" t="s">
        <v>86</v>
      </c>
    </row>
    <row r="15" spans="1:9">
      <c r="A15">
        <v>13</v>
      </c>
      <c r="B15" t="s">
        <v>66</v>
      </c>
    </row>
    <row r="16" spans="1:9">
      <c r="A16">
        <v>14</v>
      </c>
      <c r="B16" t="s">
        <v>202</v>
      </c>
      <c r="C16" s="434" t="s">
        <v>212</v>
      </c>
      <c r="D16" s="434"/>
      <c r="E16" s="434"/>
      <c r="F16" s="426" t="s">
        <v>310</v>
      </c>
      <c r="G16" s="427"/>
      <c r="H16" s="427"/>
      <c r="I16" s="428"/>
    </row>
    <row r="17" spans="1:9">
      <c r="A17">
        <v>15</v>
      </c>
      <c r="B17" t="s">
        <v>63</v>
      </c>
      <c r="C17" s="196">
        <v>1</v>
      </c>
      <c r="D17" s="119" t="s">
        <v>141</v>
      </c>
      <c r="E17" s="433" t="s">
        <v>307</v>
      </c>
      <c r="F17" s="282">
        <v>1</v>
      </c>
      <c r="G17" s="196" t="s">
        <v>236</v>
      </c>
      <c r="H17" s="432" t="s">
        <v>8</v>
      </c>
      <c r="I17" s="429" t="s">
        <v>311</v>
      </c>
    </row>
    <row r="18" spans="1:9">
      <c r="A18">
        <v>16</v>
      </c>
      <c r="B18" t="s">
        <v>65</v>
      </c>
      <c r="C18" s="196">
        <f>C17+1</f>
        <v>2</v>
      </c>
      <c r="D18" s="119" t="s">
        <v>150</v>
      </c>
      <c r="E18" s="433"/>
      <c r="F18" s="282">
        <f>F17+1</f>
        <v>2</v>
      </c>
      <c r="G18" s="196" t="s">
        <v>303</v>
      </c>
      <c r="H18" s="432"/>
      <c r="I18" s="430"/>
    </row>
    <row r="19" spans="1:9">
      <c r="A19">
        <v>17</v>
      </c>
      <c r="B19" t="s">
        <v>69</v>
      </c>
      <c r="C19" s="196">
        <f t="shared" ref="C19:C28" si="0">C18+1</f>
        <v>3</v>
      </c>
      <c r="D19" s="145" t="s">
        <v>292</v>
      </c>
      <c r="E19" s="433"/>
      <c r="F19" s="282">
        <f t="shared" ref="F19:F54" si="1">F18+1</f>
        <v>3</v>
      </c>
      <c r="G19" s="196" t="s">
        <v>279</v>
      </c>
      <c r="H19" s="432"/>
      <c r="I19" s="430"/>
    </row>
    <row r="20" spans="1:9">
      <c r="A20">
        <v>18</v>
      </c>
      <c r="B20" t="s">
        <v>185</v>
      </c>
      <c r="C20" s="196">
        <f t="shared" si="0"/>
        <v>4</v>
      </c>
      <c r="D20" s="147" t="s">
        <v>217</v>
      </c>
      <c r="E20" s="433"/>
      <c r="F20" s="282">
        <f t="shared" si="1"/>
        <v>4</v>
      </c>
      <c r="G20" s="196" t="s">
        <v>278</v>
      </c>
      <c r="H20" s="432"/>
      <c r="I20" s="430"/>
    </row>
    <row r="21" spans="1:9">
      <c r="A21">
        <v>19</v>
      </c>
      <c r="B21" t="s">
        <v>37</v>
      </c>
      <c r="C21" s="196">
        <f t="shared" si="0"/>
        <v>5</v>
      </c>
      <c r="D21" s="278" t="s">
        <v>171</v>
      </c>
      <c r="E21" s="433"/>
      <c r="F21" s="282">
        <f t="shared" si="1"/>
        <v>5</v>
      </c>
      <c r="G21" s="196" t="s">
        <v>240</v>
      </c>
      <c r="H21" s="432"/>
      <c r="I21" s="430"/>
    </row>
    <row r="22" spans="1:9">
      <c r="A22">
        <v>20</v>
      </c>
      <c r="B22" t="s">
        <v>89</v>
      </c>
      <c r="C22" s="196">
        <f t="shared" si="0"/>
        <v>6</v>
      </c>
      <c r="D22" s="145" t="s">
        <v>270</v>
      </c>
      <c r="E22" s="433"/>
      <c r="F22" s="282">
        <f t="shared" si="1"/>
        <v>6</v>
      </c>
      <c r="G22" s="196" t="s">
        <v>291</v>
      </c>
      <c r="H22" s="432"/>
      <c r="I22" s="430"/>
    </row>
    <row r="23" spans="1:9">
      <c r="A23">
        <v>21</v>
      </c>
      <c r="B23" t="s">
        <v>78</v>
      </c>
      <c r="C23" s="196">
        <f t="shared" si="0"/>
        <v>7</v>
      </c>
      <c r="D23" s="123" t="s">
        <v>142</v>
      </c>
      <c r="E23" s="433" t="s">
        <v>308</v>
      </c>
      <c r="F23" s="282">
        <f t="shared" si="1"/>
        <v>7</v>
      </c>
      <c r="G23" s="196" t="s">
        <v>290</v>
      </c>
      <c r="H23" s="432"/>
      <c r="I23" s="430"/>
    </row>
    <row r="24" spans="1:9">
      <c r="A24">
        <v>22</v>
      </c>
      <c r="B24" t="s">
        <v>91</v>
      </c>
      <c r="C24" s="196">
        <f t="shared" si="0"/>
        <v>8</v>
      </c>
      <c r="D24" s="263" t="s">
        <v>145</v>
      </c>
      <c r="E24" s="433"/>
      <c r="F24" s="282">
        <f t="shared" si="1"/>
        <v>8</v>
      </c>
      <c r="G24" s="196" t="s">
        <v>70</v>
      </c>
      <c r="H24" s="432"/>
      <c r="I24" s="431"/>
    </row>
    <row r="25" spans="1:9">
      <c r="A25">
        <v>23</v>
      </c>
      <c r="B25" t="s">
        <v>53</v>
      </c>
      <c r="C25" s="196">
        <f t="shared" si="0"/>
        <v>9</v>
      </c>
      <c r="D25" s="278" t="s">
        <v>306</v>
      </c>
      <c r="E25" s="433"/>
      <c r="F25" s="282">
        <f t="shared" si="1"/>
        <v>9</v>
      </c>
      <c r="G25" s="196" t="s">
        <v>68</v>
      </c>
      <c r="H25" s="440" t="s">
        <v>23</v>
      </c>
      <c r="I25" s="436">
        <v>0.4</v>
      </c>
    </row>
    <row r="26" spans="1:9">
      <c r="A26">
        <v>24</v>
      </c>
      <c r="B26" t="s">
        <v>174</v>
      </c>
      <c r="C26" s="196">
        <f t="shared" si="0"/>
        <v>10</v>
      </c>
      <c r="D26" s="281" t="s">
        <v>143</v>
      </c>
      <c r="E26" s="433"/>
      <c r="F26" s="282">
        <f t="shared" si="1"/>
        <v>10</v>
      </c>
      <c r="G26" s="196" t="s">
        <v>71</v>
      </c>
      <c r="H26" s="441"/>
      <c r="I26" s="437"/>
    </row>
    <row r="27" spans="1:9">
      <c r="A27">
        <v>25</v>
      </c>
      <c r="B27" t="s">
        <v>42</v>
      </c>
      <c r="C27" s="196">
        <f t="shared" si="0"/>
        <v>11</v>
      </c>
      <c r="D27" s="279" t="s">
        <v>211</v>
      </c>
      <c r="E27" s="432" t="s">
        <v>309</v>
      </c>
      <c r="F27" s="282">
        <f t="shared" si="1"/>
        <v>11</v>
      </c>
      <c r="G27" s="196" t="s">
        <v>58</v>
      </c>
      <c r="H27" s="441"/>
      <c r="I27" s="437"/>
    </row>
    <row r="28" spans="1:9">
      <c r="A28">
        <v>26</v>
      </c>
      <c r="B28" t="s">
        <v>36</v>
      </c>
      <c r="C28" s="196">
        <f t="shared" si="0"/>
        <v>12</v>
      </c>
      <c r="D28" s="280" t="s">
        <v>208</v>
      </c>
      <c r="E28" s="432"/>
      <c r="F28" s="282">
        <f t="shared" si="1"/>
        <v>12</v>
      </c>
      <c r="G28" s="196" t="s">
        <v>169</v>
      </c>
      <c r="H28" s="442"/>
      <c r="I28" s="437"/>
    </row>
    <row r="29" spans="1:9">
      <c r="A29">
        <v>27</v>
      </c>
      <c r="B29" t="s">
        <v>173</v>
      </c>
      <c r="F29" s="282">
        <f t="shared" si="1"/>
        <v>13</v>
      </c>
      <c r="G29" s="196" t="s">
        <v>301</v>
      </c>
      <c r="H29" s="438" t="s">
        <v>245</v>
      </c>
      <c r="I29" s="435">
        <v>0.5</v>
      </c>
    </row>
    <row r="30" spans="1:9">
      <c r="A30">
        <v>28</v>
      </c>
      <c r="B30" t="s">
        <v>210</v>
      </c>
      <c r="F30" s="282">
        <f t="shared" si="1"/>
        <v>14</v>
      </c>
      <c r="G30" s="196" t="s">
        <v>289</v>
      </c>
      <c r="H30" s="439"/>
      <c r="I30" s="437"/>
    </row>
    <row r="31" spans="1:9">
      <c r="A31">
        <v>29</v>
      </c>
      <c r="B31" t="s">
        <v>175</v>
      </c>
      <c r="F31" s="282">
        <f t="shared" si="1"/>
        <v>15</v>
      </c>
      <c r="G31" s="196" t="s">
        <v>239</v>
      </c>
      <c r="H31" s="439"/>
      <c r="I31" s="437"/>
    </row>
    <row r="32" spans="1:9">
      <c r="A32">
        <v>30</v>
      </c>
      <c r="B32" t="s">
        <v>178</v>
      </c>
      <c r="F32" s="282">
        <f t="shared" si="1"/>
        <v>16</v>
      </c>
      <c r="G32" s="196" t="s">
        <v>302</v>
      </c>
      <c r="H32" s="439"/>
      <c r="I32" s="437"/>
    </row>
    <row r="33" spans="1:9">
      <c r="A33">
        <v>31</v>
      </c>
      <c r="B33" t="s">
        <v>169</v>
      </c>
      <c r="F33" s="282">
        <f t="shared" si="1"/>
        <v>17</v>
      </c>
      <c r="G33" s="271" t="s">
        <v>29</v>
      </c>
      <c r="H33" s="432" t="s">
        <v>6</v>
      </c>
      <c r="I33" s="435">
        <v>0.4</v>
      </c>
    </row>
    <row r="34" spans="1:9">
      <c r="A34">
        <v>32</v>
      </c>
      <c r="B34" t="s">
        <v>33</v>
      </c>
      <c r="F34" s="282">
        <f t="shared" si="1"/>
        <v>18</v>
      </c>
      <c r="G34" s="269" t="s">
        <v>287</v>
      </c>
      <c r="H34" s="432"/>
      <c r="I34" s="435"/>
    </row>
    <row r="35" spans="1:9">
      <c r="A35">
        <v>33</v>
      </c>
      <c r="B35" t="s">
        <v>48</v>
      </c>
      <c r="F35" s="282">
        <f t="shared" si="1"/>
        <v>19</v>
      </c>
      <c r="G35" s="207" t="s">
        <v>42</v>
      </c>
      <c r="H35" s="432"/>
      <c r="I35" s="435"/>
    </row>
    <row r="36" spans="1:9">
      <c r="A36">
        <v>34</v>
      </c>
      <c r="B36" t="s">
        <v>58</v>
      </c>
      <c r="F36" s="282">
        <f t="shared" si="1"/>
        <v>20</v>
      </c>
      <c r="G36" s="276" t="s">
        <v>173</v>
      </c>
      <c r="H36" s="432"/>
      <c r="I36" s="435"/>
    </row>
    <row r="37" spans="1:9">
      <c r="A37">
        <v>35</v>
      </c>
      <c r="B37" t="s">
        <v>186</v>
      </c>
      <c r="F37" s="282">
        <f t="shared" si="1"/>
        <v>21</v>
      </c>
      <c r="G37" s="268" t="s">
        <v>174</v>
      </c>
      <c r="H37" s="432"/>
      <c r="I37" s="435"/>
    </row>
    <row r="38" spans="1:9">
      <c r="A38">
        <v>36</v>
      </c>
      <c r="B38" t="s">
        <v>49</v>
      </c>
      <c r="F38" s="282">
        <f t="shared" si="1"/>
        <v>22</v>
      </c>
      <c r="G38" s="270" t="s">
        <v>45</v>
      </c>
      <c r="H38" s="432"/>
      <c r="I38" s="435"/>
    </row>
    <row r="39" spans="1:9">
      <c r="A39">
        <v>37</v>
      </c>
      <c r="B39" t="s">
        <v>85</v>
      </c>
      <c r="F39" s="282">
        <f t="shared" si="1"/>
        <v>23</v>
      </c>
      <c r="G39" s="283" t="s">
        <v>1</v>
      </c>
      <c r="H39" s="432"/>
      <c r="I39" s="435"/>
    </row>
    <row r="40" spans="1:9">
      <c r="A40">
        <v>38</v>
      </c>
      <c r="B40" t="s">
        <v>80</v>
      </c>
      <c r="F40" s="282">
        <f t="shared" si="1"/>
        <v>24</v>
      </c>
      <c r="G40" s="284" t="s">
        <v>273</v>
      </c>
      <c r="H40" s="432"/>
      <c r="I40" s="435"/>
    </row>
    <row r="41" spans="1:9">
      <c r="A41">
        <v>39</v>
      </c>
      <c r="B41" t="s">
        <v>172</v>
      </c>
      <c r="F41" s="282">
        <f t="shared" si="1"/>
        <v>25</v>
      </c>
      <c r="G41" s="285" t="s">
        <v>49</v>
      </c>
      <c r="H41" s="432"/>
      <c r="I41" s="435"/>
    </row>
    <row r="42" spans="1:9">
      <c r="A42">
        <v>40</v>
      </c>
      <c r="B42" t="s">
        <v>57</v>
      </c>
      <c r="F42" s="282">
        <f t="shared" si="1"/>
        <v>26</v>
      </c>
      <c r="G42" s="286" t="s">
        <v>54</v>
      </c>
      <c r="H42" s="432"/>
      <c r="I42" s="435"/>
    </row>
    <row r="43" spans="1:9">
      <c r="A43">
        <v>41</v>
      </c>
      <c r="B43" t="s">
        <v>203</v>
      </c>
      <c r="F43" s="282">
        <f t="shared" si="1"/>
        <v>27</v>
      </c>
      <c r="G43" s="195" t="s">
        <v>283</v>
      </c>
      <c r="H43" s="432"/>
      <c r="I43" s="435"/>
    </row>
    <row r="44" spans="1:9">
      <c r="A44">
        <v>42</v>
      </c>
      <c r="B44" t="s">
        <v>38</v>
      </c>
      <c r="F44" s="282">
        <f t="shared" si="1"/>
        <v>28</v>
      </c>
      <c r="G44" s="287" t="s">
        <v>55</v>
      </c>
      <c r="H44" s="432"/>
      <c r="I44" s="435"/>
    </row>
    <row r="45" spans="1:9">
      <c r="A45">
        <v>43</v>
      </c>
      <c r="B45" t="s">
        <v>165</v>
      </c>
      <c r="F45" s="282">
        <f t="shared" si="1"/>
        <v>29</v>
      </c>
      <c r="G45" s="288" t="s">
        <v>57</v>
      </c>
      <c r="H45" s="432"/>
      <c r="I45" s="435"/>
    </row>
    <row r="46" spans="1:9">
      <c r="A46">
        <v>44</v>
      </c>
      <c r="B46" t="s">
        <v>197</v>
      </c>
      <c r="F46" s="282">
        <f t="shared" si="1"/>
        <v>30</v>
      </c>
      <c r="G46" s="288" t="s">
        <v>67</v>
      </c>
      <c r="H46" s="432"/>
      <c r="I46" s="435"/>
    </row>
    <row r="47" spans="1:9">
      <c r="A47">
        <v>45</v>
      </c>
      <c r="B47" t="s">
        <v>40</v>
      </c>
      <c r="F47" s="282">
        <f t="shared" si="1"/>
        <v>31</v>
      </c>
      <c r="G47" s="195" t="s">
        <v>19</v>
      </c>
      <c r="H47" s="432"/>
      <c r="I47" s="435"/>
    </row>
    <row r="48" spans="1:9">
      <c r="A48">
        <v>46</v>
      </c>
      <c r="B48" t="s">
        <v>92</v>
      </c>
      <c r="F48" s="282">
        <f t="shared" si="1"/>
        <v>32</v>
      </c>
      <c r="G48" s="195" t="s">
        <v>80</v>
      </c>
      <c r="H48" s="432"/>
      <c r="I48" s="435"/>
    </row>
    <row r="49" spans="1:9">
      <c r="A49">
        <v>47</v>
      </c>
      <c r="B49" t="s">
        <v>45</v>
      </c>
      <c r="F49" s="282">
        <f t="shared" si="1"/>
        <v>33</v>
      </c>
      <c r="G49" s="207" t="s">
        <v>247</v>
      </c>
      <c r="H49" s="432"/>
      <c r="I49" s="435"/>
    </row>
    <row r="50" spans="1:9">
      <c r="A50">
        <v>48</v>
      </c>
      <c r="B50" t="s">
        <v>84</v>
      </c>
      <c r="F50" s="282">
        <f t="shared" si="1"/>
        <v>34</v>
      </c>
      <c r="G50" s="195" t="s">
        <v>82</v>
      </c>
      <c r="H50" s="432"/>
      <c r="I50" s="435"/>
    </row>
    <row r="51" spans="1:9">
      <c r="A51">
        <v>49</v>
      </c>
      <c r="B51" t="s">
        <v>201</v>
      </c>
      <c r="F51" s="282">
        <f t="shared" si="1"/>
        <v>35</v>
      </c>
      <c r="G51" s="195" t="s">
        <v>86</v>
      </c>
      <c r="H51" s="432"/>
      <c r="I51" s="435"/>
    </row>
    <row r="52" spans="1:9">
      <c r="A52">
        <v>50</v>
      </c>
      <c r="B52" t="s">
        <v>29</v>
      </c>
      <c r="F52" s="282">
        <f t="shared" si="1"/>
        <v>36</v>
      </c>
      <c r="G52" s="289" t="s">
        <v>46</v>
      </c>
      <c r="H52" s="432"/>
      <c r="I52" s="435"/>
    </row>
    <row r="53" spans="1:9">
      <c r="A53">
        <v>51</v>
      </c>
      <c r="B53" t="s">
        <v>64</v>
      </c>
      <c r="F53" s="282">
        <f t="shared" si="1"/>
        <v>37</v>
      </c>
      <c r="G53" s="277" t="s">
        <v>21</v>
      </c>
      <c r="H53" s="432"/>
      <c r="I53" s="435"/>
    </row>
    <row r="54" spans="1:9">
      <c r="A54">
        <v>52</v>
      </c>
      <c r="B54" t="s">
        <v>30</v>
      </c>
      <c r="F54" s="282">
        <f t="shared" si="1"/>
        <v>38</v>
      </c>
      <c r="G54" s="290" t="s">
        <v>243</v>
      </c>
      <c r="H54" s="432"/>
      <c r="I54" s="435"/>
    </row>
    <row r="55" spans="1:9">
      <c r="A55">
        <v>53</v>
      </c>
      <c r="B55" t="s">
        <v>55</v>
      </c>
    </row>
    <row r="56" spans="1:9">
      <c r="A56">
        <v>54</v>
      </c>
      <c r="B56" t="s">
        <v>73</v>
      </c>
    </row>
    <row r="57" spans="1:9">
      <c r="A57">
        <v>55</v>
      </c>
      <c r="B57" t="s">
        <v>194</v>
      </c>
      <c r="E57">
        <v>192</v>
      </c>
    </row>
    <row r="58" spans="1:9">
      <c r="A58">
        <v>56</v>
      </c>
      <c r="B58" t="s">
        <v>166</v>
      </c>
      <c r="E58">
        <f>E57*5</f>
        <v>960</v>
      </c>
    </row>
    <row r="59" spans="1:9">
      <c r="A59">
        <v>57</v>
      </c>
      <c r="B59" t="s">
        <v>95</v>
      </c>
      <c r="E59">
        <v>37000</v>
      </c>
    </row>
    <row r="60" spans="1:9">
      <c r="A60">
        <v>58</v>
      </c>
      <c r="B60" t="s">
        <v>190</v>
      </c>
      <c r="E60" s="291">
        <f>E58/E59</f>
        <v>2.5945945945945945E-2</v>
      </c>
    </row>
    <row r="61" spans="1:9">
      <c r="A61">
        <v>59</v>
      </c>
      <c r="B61" t="s">
        <v>72</v>
      </c>
    </row>
    <row r="62" spans="1:9">
      <c r="A62">
        <v>60</v>
      </c>
      <c r="B62" t="s">
        <v>61</v>
      </c>
    </row>
    <row r="63" spans="1:9">
      <c r="A63">
        <v>61</v>
      </c>
      <c r="B63" t="s">
        <v>71</v>
      </c>
    </row>
    <row r="64" spans="1:9">
      <c r="A64">
        <v>62</v>
      </c>
      <c r="B64" t="s">
        <v>198</v>
      </c>
    </row>
    <row r="65" spans="1:2">
      <c r="A65">
        <v>63</v>
      </c>
      <c r="B65" t="s">
        <v>68</v>
      </c>
    </row>
    <row r="66" spans="1:2">
      <c r="A66">
        <v>64</v>
      </c>
      <c r="B66" t="s">
        <v>19</v>
      </c>
    </row>
    <row r="67" spans="1:2">
      <c r="A67">
        <v>65</v>
      </c>
      <c r="B67" t="s">
        <v>67</v>
      </c>
    </row>
    <row r="68" spans="1:2">
      <c r="A68">
        <v>66</v>
      </c>
      <c r="B68" t="s">
        <v>44</v>
      </c>
    </row>
    <row r="69" spans="1:2">
      <c r="A69">
        <v>67</v>
      </c>
      <c r="B69" t="s">
        <v>34</v>
      </c>
    </row>
    <row r="70" spans="1:2">
      <c r="A70">
        <v>68</v>
      </c>
      <c r="B70" t="s">
        <v>70</v>
      </c>
    </row>
    <row r="71" spans="1:2">
      <c r="A71">
        <v>69</v>
      </c>
      <c r="B71" t="s">
        <v>164</v>
      </c>
    </row>
    <row r="72" spans="1:2">
      <c r="A72">
        <v>70</v>
      </c>
      <c r="B72" t="s">
        <v>60</v>
      </c>
    </row>
    <row r="73" spans="1:2">
      <c r="A73">
        <v>71</v>
      </c>
      <c r="B73" t="s">
        <v>167</v>
      </c>
    </row>
    <row r="74" spans="1:2">
      <c r="A74">
        <v>72</v>
      </c>
      <c r="B74" t="s">
        <v>82</v>
      </c>
    </row>
    <row r="75" spans="1:2">
      <c r="A75">
        <v>73</v>
      </c>
      <c r="B75" t="s">
        <v>32</v>
      </c>
    </row>
    <row r="76" spans="1:2">
      <c r="A76">
        <v>74</v>
      </c>
      <c r="B76" t="s">
        <v>199</v>
      </c>
    </row>
    <row r="77" spans="1:2">
      <c r="A77">
        <v>75</v>
      </c>
      <c r="B77" t="s">
        <v>90</v>
      </c>
    </row>
  </sheetData>
  <mergeCells count="13">
    <mergeCell ref="H33:H54"/>
    <mergeCell ref="I33:I54"/>
    <mergeCell ref="I25:I28"/>
    <mergeCell ref="H29:H32"/>
    <mergeCell ref="I29:I32"/>
    <mergeCell ref="H25:H28"/>
    <mergeCell ref="F16:I16"/>
    <mergeCell ref="I17:I24"/>
    <mergeCell ref="E27:E28"/>
    <mergeCell ref="E23:E26"/>
    <mergeCell ref="E17:E22"/>
    <mergeCell ref="C16:E16"/>
    <mergeCell ref="H17:H24"/>
  </mergeCells>
  <phoneticPr fontId="4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83"/>
  <sheetViews>
    <sheetView tabSelected="1" topLeftCell="A18" workbookViewId="0">
      <selection activeCell="K67" sqref="K67"/>
    </sheetView>
  </sheetViews>
  <sheetFormatPr defaultRowHeight="11.25"/>
  <cols>
    <col min="1" max="1" width="9.140625" style="359"/>
    <col min="2" max="2" width="24.85546875" style="361" customWidth="1"/>
    <col min="3" max="3" width="25.28515625" style="360" customWidth="1"/>
    <col min="4" max="16384" width="9.140625" style="360"/>
  </cols>
  <sheetData>
    <row r="1" spans="1:3">
      <c r="A1" s="364" t="s">
        <v>299</v>
      </c>
      <c r="B1" s="365" t="s">
        <v>2</v>
      </c>
      <c r="C1" s="366" t="s">
        <v>300</v>
      </c>
    </row>
    <row r="2" spans="1:3">
      <c r="A2" s="362">
        <v>1</v>
      </c>
      <c r="B2" s="349" t="s">
        <v>86</v>
      </c>
      <c r="C2" s="349" t="s">
        <v>407</v>
      </c>
    </row>
    <row r="3" spans="1:3">
      <c r="A3" s="362">
        <v>2</v>
      </c>
      <c r="B3" s="356" t="s">
        <v>354</v>
      </c>
      <c r="C3" s="349" t="s">
        <v>407</v>
      </c>
    </row>
    <row r="4" spans="1:3">
      <c r="A4" s="362">
        <v>3</v>
      </c>
      <c r="B4" s="350" t="s">
        <v>107</v>
      </c>
      <c r="C4" s="349" t="s">
        <v>407</v>
      </c>
    </row>
    <row r="5" spans="1:3">
      <c r="A5" s="362">
        <v>4</v>
      </c>
      <c r="B5" s="350" t="s">
        <v>109</v>
      </c>
      <c r="C5" s="349" t="s">
        <v>407</v>
      </c>
    </row>
    <row r="6" spans="1:3">
      <c r="A6" s="362">
        <v>5</v>
      </c>
      <c r="B6" s="350" t="s">
        <v>182</v>
      </c>
      <c r="C6" s="349" t="s">
        <v>407</v>
      </c>
    </row>
    <row r="7" spans="1:3">
      <c r="A7" s="362">
        <v>6</v>
      </c>
      <c r="B7" s="349" t="s">
        <v>111</v>
      </c>
      <c r="C7" s="349" t="s">
        <v>407</v>
      </c>
    </row>
    <row r="8" spans="1:3">
      <c r="A8" s="362">
        <v>7</v>
      </c>
      <c r="B8" s="349" t="s">
        <v>200</v>
      </c>
      <c r="C8" s="349" t="s">
        <v>407</v>
      </c>
    </row>
    <row r="9" spans="1:3">
      <c r="A9" s="362">
        <v>8</v>
      </c>
      <c r="B9" s="349" t="s">
        <v>115</v>
      </c>
      <c r="C9" s="349" t="s">
        <v>407</v>
      </c>
    </row>
    <row r="10" spans="1:3">
      <c r="A10" s="362">
        <v>9</v>
      </c>
      <c r="B10" s="349" t="s">
        <v>117</v>
      </c>
      <c r="C10" s="349" t="s">
        <v>407</v>
      </c>
    </row>
    <row r="11" spans="1:3">
      <c r="A11" s="362">
        <v>10</v>
      </c>
      <c r="B11" s="349" t="s">
        <v>181</v>
      </c>
      <c r="C11" s="349" t="s">
        <v>407</v>
      </c>
    </row>
    <row r="12" spans="1:3">
      <c r="A12" s="362">
        <v>11</v>
      </c>
      <c r="B12" s="351" t="s">
        <v>188</v>
      </c>
      <c r="C12" s="349" t="s">
        <v>407</v>
      </c>
    </row>
    <row r="13" spans="1:3">
      <c r="A13" s="362">
        <v>12</v>
      </c>
      <c r="B13" s="352" t="s">
        <v>330</v>
      </c>
      <c r="C13" s="349" t="s">
        <v>407</v>
      </c>
    </row>
    <row r="14" spans="1:3">
      <c r="A14" s="362">
        <v>13</v>
      </c>
      <c r="B14" s="352" t="s">
        <v>180</v>
      </c>
      <c r="C14" s="349" t="s">
        <v>407</v>
      </c>
    </row>
    <row r="15" spans="1:3">
      <c r="A15" s="362">
        <v>14</v>
      </c>
      <c r="B15" s="353" t="s">
        <v>131</v>
      </c>
      <c r="C15" s="349" t="s">
        <v>407</v>
      </c>
    </row>
    <row r="16" spans="1:3">
      <c r="A16" s="362">
        <v>15</v>
      </c>
      <c r="B16" s="350" t="s">
        <v>355</v>
      </c>
      <c r="C16" s="349" t="s">
        <v>407</v>
      </c>
    </row>
    <row r="17" spans="1:3">
      <c r="A17" s="362">
        <v>16</v>
      </c>
      <c r="B17" s="356" t="s">
        <v>403</v>
      </c>
      <c r="C17" s="349" t="s">
        <v>407</v>
      </c>
    </row>
    <row r="18" spans="1:3">
      <c r="A18" s="362">
        <v>17</v>
      </c>
      <c r="B18" s="354" t="s">
        <v>260</v>
      </c>
      <c r="C18" s="349" t="s">
        <v>407</v>
      </c>
    </row>
    <row r="19" spans="1:3">
      <c r="A19" s="362">
        <v>18</v>
      </c>
      <c r="B19" s="354" t="s">
        <v>134</v>
      </c>
      <c r="C19" s="349" t="s">
        <v>407</v>
      </c>
    </row>
    <row r="20" spans="1:3">
      <c r="A20" s="362">
        <v>19</v>
      </c>
      <c r="B20" s="355" t="s">
        <v>347</v>
      </c>
      <c r="C20" s="349" t="s">
        <v>407</v>
      </c>
    </row>
    <row r="21" spans="1:3">
      <c r="A21" s="362">
        <v>20</v>
      </c>
      <c r="B21" s="350" t="s">
        <v>398</v>
      </c>
      <c r="C21" s="349" t="s">
        <v>407</v>
      </c>
    </row>
    <row r="22" spans="1:3">
      <c r="A22" s="362">
        <v>21</v>
      </c>
      <c r="B22" s="356" t="s">
        <v>404</v>
      </c>
      <c r="C22" s="349" t="s">
        <v>407</v>
      </c>
    </row>
    <row r="23" spans="1:3">
      <c r="A23" s="362">
        <v>22</v>
      </c>
      <c r="B23" s="356" t="s">
        <v>322</v>
      </c>
      <c r="C23" s="349" t="s">
        <v>407</v>
      </c>
    </row>
    <row r="24" spans="1:3">
      <c r="A24" s="362">
        <v>23</v>
      </c>
      <c r="B24" s="350" t="s">
        <v>144</v>
      </c>
      <c r="C24" s="349" t="s">
        <v>407</v>
      </c>
    </row>
    <row r="25" spans="1:3">
      <c r="A25" s="362">
        <v>24</v>
      </c>
      <c r="B25" s="356" t="s">
        <v>295</v>
      </c>
      <c r="C25" s="349" t="s">
        <v>407</v>
      </c>
    </row>
    <row r="26" spans="1:3">
      <c r="A26" s="362">
        <v>25</v>
      </c>
      <c r="B26" s="349" t="s">
        <v>148</v>
      </c>
      <c r="C26" s="349" t="s">
        <v>407</v>
      </c>
    </row>
    <row r="27" spans="1:3">
      <c r="A27" s="362">
        <v>26</v>
      </c>
      <c r="B27" s="350" t="s">
        <v>317</v>
      </c>
      <c r="C27" s="349" t="s">
        <v>407</v>
      </c>
    </row>
    <row r="28" spans="1:3">
      <c r="A28" s="362">
        <v>27</v>
      </c>
      <c r="B28" s="350" t="s">
        <v>146</v>
      </c>
      <c r="C28" s="349" t="s">
        <v>407</v>
      </c>
    </row>
    <row r="29" spans="1:3">
      <c r="A29" s="362">
        <v>28</v>
      </c>
      <c r="B29" s="356" t="s">
        <v>396</v>
      </c>
      <c r="C29" s="349" t="s">
        <v>407</v>
      </c>
    </row>
    <row r="30" spans="1:3">
      <c r="A30" s="362">
        <v>29</v>
      </c>
      <c r="B30" s="350" t="s">
        <v>399</v>
      </c>
      <c r="C30" s="349" t="s">
        <v>407</v>
      </c>
    </row>
    <row r="31" spans="1:3">
      <c r="A31" s="362">
        <v>30</v>
      </c>
      <c r="B31" s="356" t="s">
        <v>217</v>
      </c>
      <c r="C31" s="349" t="s">
        <v>407</v>
      </c>
    </row>
    <row r="32" spans="1:3">
      <c r="A32" s="362">
        <v>31</v>
      </c>
      <c r="B32" s="356" t="s">
        <v>141</v>
      </c>
      <c r="C32" s="349" t="s">
        <v>407</v>
      </c>
    </row>
    <row r="33" spans="1:3">
      <c r="A33" s="362">
        <v>32</v>
      </c>
      <c r="B33" s="356" t="s">
        <v>320</v>
      </c>
      <c r="C33" s="349" t="s">
        <v>407</v>
      </c>
    </row>
    <row r="34" spans="1:3">
      <c r="A34" s="362">
        <v>33</v>
      </c>
      <c r="B34" s="355" t="s">
        <v>401</v>
      </c>
      <c r="C34" s="349" t="s">
        <v>407</v>
      </c>
    </row>
    <row r="35" spans="1:3">
      <c r="A35" s="362">
        <v>34</v>
      </c>
      <c r="B35" s="356" t="s">
        <v>402</v>
      </c>
      <c r="C35" s="349" t="s">
        <v>407</v>
      </c>
    </row>
    <row r="36" spans="1:3">
      <c r="A36" s="362">
        <v>35</v>
      </c>
      <c r="B36" s="350" t="s">
        <v>159</v>
      </c>
      <c r="C36" s="349" t="s">
        <v>407</v>
      </c>
    </row>
    <row r="37" spans="1:3">
      <c r="A37" s="362">
        <v>36</v>
      </c>
      <c r="B37" s="356" t="s">
        <v>177</v>
      </c>
      <c r="C37" s="349" t="s">
        <v>407</v>
      </c>
    </row>
    <row r="38" spans="1:3">
      <c r="A38" s="362">
        <v>37</v>
      </c>
      <c r="B38" s="356" t="s">
        <v>329</v>
      </c>
      <c r="C38" s="349" t="s">
        <v>407</v>
      </c>
    </row>
    <row r="39" spans="1:3">
      <c r="A39" s="362">
        <v>38</v>
      </c>
      <c r="B39" s="350" t="s">
        <v>105</v>
      </c>
      <c r="C39" s="349" t="s">
        <v>407</v>
      </c>
    </row>
    <row r="40" spans="1:3">
      <c r="A40" s="362">
        <v>39</v>
      </c>
      <c r="B40" s="349" t="s">
        <v>405</v>
      </c>
      <c r="C40" s="349" t="s">
        <v>407</v>
      </c>
    </row>
    <row r="41" spans="1:3">
      <c r="A41" s="362">
        <v>40</v>
      </c>
      <c r="B41" s="355" t="s">
        <v>400</v>
      </c>
      <c r="C41" s="349" t="s">
        <v>407</v>
      </c>
    </row>
    <row r="42" spans="1:3">
      <c r="A42" s="362">
        <v>41</v>
      </c>
      <c r="B42" s="355" t="s">
        <v>113</v>
      </c>
      <c r="C42" s="349" t="s">
        <v>407</v>
      </c>
    </row>
    <row r="43" spans="1:3">
      <c r="A43" s="362">
        <v>42</v>
      </c>
      <c r="B43" s="349" t="s">
        <v>136</v>
      </c>
      <c r="C43" s="349" t="s">
        <v>407</v>
      </c>
    </row>
    <row r="44" spans="1:3">
      <c r="A44" s="362">
        <v>43</v>
      </c>
      <c r="B44" s="352" t="s">
        <v>179</v>
      </c>
      <c r="C44" s="349" t="s">
        <v>407</v>
      </c>
    </row>
    <row r="45" spans="1:3">
      <c r="A45" s="362">
        <v>44</v>
      </c>
      <c r="B45" s="352" t="s">
        <v>127</v>
      </c>
      <c r="C45" s="349" t="s">
        <v>407</v>
      </c>
    </row>
    <row r="46" spans="1:3">
      <c r="A46" s="362">
        <v>45</v>
      </c>
      <c r="B46" s="352" t="s">
        <v>133</v>
      </c>
      <c r="C46" s="349" t="s">
        <v>407</v>
      </c>
    </row>
    <row r="47" spans="1:3">
      <c r="A47" s="362">
        <v>46</v>
      </c>
      <c r="B47" s="358" t="s">
        <v>331</v>
      </c>
      <c r="C47" s="349" t="s">
        <v>408</v>
      </c>
    </row>
    <row r="48" spans="1:3">
      <c r="A48" s="362">
        <v>47</v>
      </c>
      <c r="B48" s="349" t="s">
        <v>106</v>
      </c>
      <c r="C48" s="349" t="s">
        <v>408</v>
      </c>
    </row>
    <row r="49" spans="1:3">
      <c r="A49" s="362">
        <v>48</v>
      </c>
      <c r="B49" s="349" t="s">
        <v>108</v>
      </c>
      <c r="C49" s="349" t="s">
        <v>408</v>
      </c>
    </row>
    <row r="50" spans="1:3">
      <c r="A50" s="362">
        <v>49</v>
      </c>
      <c r="B50" s="349" t="s">
        <v>110</v>
      </c>
      <c r="C50" s="349" t="s">
        <v>408</v>
      </c>
    </row>
    <row r="51" spans="1:3">
      <c r="A51" s="362">
        <v>50</v>
      </c>
      <c r="B51" s="349" t="s">
        <v>162</v>
      </c>
      <c r="C51" s="349" t="s">
        <v>408</v>
      </c>
    </row>
    <row r="52" spans="1:3">
      <c r="A52" s="362">
        <v>51</v>
      </c>
      <c r="B52" s="349" t="s">
        <v>112</v>
      </c>
      <c r="C52" s="349" t="s">
        <v>408</v>
      </c>
    </row>
    <row r="53" spans="1:3">
      <c r="A53" s="362">
        <v>52</v>
      </c>
      <c r="B53" s="349" t="s">
        <v>246</v>
      </c>
      <c r="C53" s="349" t="s">
        <v>408</v>
      </c>
    </row>
    <row r="54" spans="1:3">
      <c r="A54" s="362">
        <v>53</v>
      </c>
      <c r="B54" s="349" t="s">
        <v>348</v>
      </c>
      <c r="C54" s="349" t="s">
        <v>408</v>
      </c>
    </row>
    <row r="55" spans="1:3">
      <c r="A55" s="362">
        <v>54</v>
      </c>
      <c r="B55" s="349" t="s">
        <v>118</v>
      </c>
      <c r="C55" s="349" t="s">
        <v>408</v>
      </c>
    </row>
    <row r="56" spans="1:3">
      <c r="A56" s="362">
        <v>55</v>
      </c>
      <c r="B56" s="349" t="s">
        <v>114</v>
      </c>
      <c r="C56" s="349" t="s">
        <v>408</v>
      </c>
    </row>
    <row r="57" spans="1:3">
      <c r="A57" s="362">
        <v>56</v>
      </c>
      <c r="B57" s="350" t="s">
        <v>318</v>
      </c>
      <c r="C57" s="349" t="s">
        <v>408</v>
      </c>
    </row>
    <row r="58" spans="1:3">
      <c r="A58" s="362">
        <v>57</v>
      </c>
      <c r="B58" s="349" t="s">
        <v>128</v>
      </c>
      <c r="C58" s="349" t="s">
        <v>408</v>
      </c>
    </row>
    <row r="59" spans="1:3">
      <c r="A59" s="362">
        <v>58</v>
      </c>
      <c r="B59" s="349" t="s">
        <v>129</v>
      </c>
      <c r="C59" s="349" t="s">
        <v>408</v>
      </c>
    </row>
    <row r="60" spans="1:3">
      <c r="A60" s="362">
        <v>59</v>
      </c>
      <c r="B60" s="357" t="s">
        <v>132</v>
      </c>
      <c r="C60" s="349" t="s">
        <v>408</v>
      </c>
    </row>
    <row r="61" spans="1:3">
      <c r="A61" s="362">
        <v>60</v>
      </c>
      <c r="B61" s="356" t="s">
        <v>323</v>
      </c>
      <c r="C61" s="349" t="s">
        <v>408</v>
      </c>
    </row>
    <row r="62" spans="1:3">
      <c r="A62" s="362">
        <v>61</v>
      </c>
      <c r="B62" s="349" t="s">
        <v>189</v>
      </c>
      <c r="C62" s="349" t="s">
        <v>408</v>
      </c>
    </row>
    <row r="63" spans="1:3">
      <c r="A63" s="362">
        <v>62</v>
      </c>
      <c r="B63" s="349" t="s">
        <v>135</v>
      </c>
      <c r="C63" s="349" t="s">
        <v>408</v>
      </c>
    </row>
    <row r="64" spans="1:3">
      <c r="A64" s="362">
        <v>63</v>
      </c>
      <c r="B64" s="356" t="s">
        <v>319</v>
      </c>
      <c r="C64" s="349" t="s">
        <v>408</v>
      </c>
    </row>
    <row r="65" spans="1:3">
      <c r="A65" s="362">
        <v>64</v>
      </c>
      <c r="B65" s="355" t="s">
        <v>373</v>
      </c>
      <c r="C65" s="349" t="s">
        <v>408</v>
      </c>
    </row>
    <row r="66" spans="1:3">
      <c r="A66" s="362">
        <v>65</v>
      </c>
      <c r="B66" s="356" t="s">
        <v>324</v>
      </c>
      <c r="C66" s="349" t="s">
        <v>408</v>
      </c>
    </row>
    <row r="67" spans="1:3">
      <c r="A67" s="362">
        <v>66</v>
      </c>
      <c r="B67" s="363" t="s">
        <v>321</v>
      </c>
      <c r="C67" s="349" t="s">
        <v>408</v>
      </c>
    </row>
    <row r="68" spans="1:3">
      <c r="A68" s="362">
        <v>67</v>
      </c>
      <c r="B68" s="350" t="s">
        <v>357</v>
      </c>
      <c r="C68" s="349" t="s">
        <v>408</v>
      </c>
    </row>
    <row r="69" spans="1:3">
      <c r="A69" s="362">
        <v>68</v>
      </c>
      <c r="B69" s="356" t="s">
        <v>293</v>
      </c>
      <c r="C69" s="349" t="s">
        <v>408</v>
      </c>
    </row>
    <row r="70" spans="1:3">
      <c r="A70" s="362">
        <v>69</v>
      </c>
      <c r="B70" s="349" t="s">
        <v>149</v>
      </c>
      <c r="C70" s="349" t="s">
        <v>408</v>
      </c>
    </row>
    <row r="71" spans="1:3">
      <c r="A71" s="362">
        <v>70</v>
      </c>
      <c r="B71" s="350" t="s">
        <v>147</v>
      </c>
      <c r="C71" s="349" t="s">
        <v>408</v>
      </c>
    </row>
    <row r="72" spans="1:3">
      <c r="A72" s="362">
        <v>71</v>
      </c>
      <c r="B72" s="356" t="s">
        <v>316</v>
      </c>
      <c r="C72" s="349" t="s">
        <v>408</v>
      </c>
    </row>
    <row r="73" spans="1:3">
      <c r="A73" s="362">
        <v>72</v>
      </c>
      <c r="B73" s="350" t="s">
        <v>306</v>
      </c>
      <c r="C73" s="349" t="s">
        <v>408</v>
      </c>
    </row>
    <row r="74" spans="1:3">
      <c r="A74" s="362">
        <v>73</v>
      </c>
      <c r="B74" s="349" t="s">
        <v>397</v>
      </c>
      <c r="C74" s="349" t="s">
        <v>408</v>
      </c>
    </row>
    <row r="75" spans="1:3">
      <c r="A75" s="362">
        <v>74</v>
      </c>
      <c r="B75" s="356" t="s">
        <v>142</v>
      </c>
      <c r="C75" s="349" t="s">
        <v>408</v>
      </c>
    </row>
    <row r="76" spans="1:3">
      <c r="A76" s="362">
        <v>75</v>
      </c>
      <c r="B76" s="358" t="s">
        <v>305</v>
      </c>
      <c r="C76" s="349" t="s">
        <v>408</v>
      </c>
    </row>
    <row r="77" spans="1:3">
      <c r="A77" s="362">
        <v>76</v>
      </c>
      <c r="B77" s="349" t="s">
        <v>406</v>
      </c>
      <c r="C77" s="349" t="s">
        <v>408</v>
      </c>
    </row>
    <row r="78" spans="1:3">
      <c r="A78" s="362">
        <v>77</v>
      </c>
      <c r="B78" s="350" t="s">
        <v>395</v>
      </c>
      <c r="C78" s="349" t="s">
        <v>408</v>
      </c>
    </row>
    <row r="79" spans="1:3">
      <c r="A79" s="362">
        <v>78</v>
      </c>
      <c r="B79" s="349" t="s">
        <v>116</v>
      </c>
      <c r="C79" s="349" t="s">
        <v>408</v>
      </c>
    </row>
    <row r="80" spans="1:3">
      <c r="A80" s="362">
        <v>79</v>
      </c>
      <c r="B80" s="349" t="s">
        <v>137</v>
      </c>
      <c r="C80" s="349" t="s">
        <v>408</v>
      </c>
    </row>
    <row r="81" spans="1:3">
      <c r="A81" s="362">
        <v>80</v>
      </c>
      <c r="B81" s="349" t="s">
        <v>130</v>
      </c>
      <c r="C81" s="349" t="s">
        <v>408</v>
      </c>
    </row>
    <row r="82" spans="1:3">
      <c r="A82" s="362">
        <v>81</v>
      </c>
      <c r="B82" s="349" t="s">
        <v>114</v>
      </c>
      <c r="C82" s="349" t="s">
        <v>408</v>
      </c>
    </row>
    <row r="83" spans="1:3">
      <c r="A83" s="362">
        <v>82</v>
      </c>
      <c r="B83" s="349" t="s">
        <v>284</v>
      </c>
      <c r="C83" s="349" t="s">
        <v>408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OC Salesman &amp; TDH</vt:lpstr>
      <vt:lpstr>Sheet2</vt:lpstr>
      <vt:lpstr>Sheet4</vt:lpstr>
      <vt:lpstr>'OC Salesman &amp; TDH'!Print_Area</vt:lpstr>
    </vt:vector>
  </TitlesOfParts>
  <Company>sip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Gunawan</dc:creator>
  <cp:lastModifiedBy>user</cp:lastModifiedBy>
  <cp:lastPrinted>2019-03-25T10:06:45Z</cp:lastPrinted>
  <dcterms:created xsi:type="dcterms:W3CDTF">2008-10-09T08:25:51Z</dcterms:created>
  <dcterms:modified xsi:type="dcterms:W3CDTF">2019-07-27T02:37:21Z</dcterms:modified>
</cp:coreProperties>
</file>