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CV PELITA HATI" sheetId="1" r:id="rId1"/>
    <sheet name="lap.pencapain" sheetId="2" r:id="rId2"/>
    <sheet name="CV JAYA BAROKAH" sheetId="3" r:id="rId3"/>
    <sheet name="lap.pencapaian" sheetId="4" r:id="rId4"/>
  </sheets>
  <calcPr calcId="124519"/>
</workbook>
</file>

<file path=xl/calcChain.xml><?xml version="1.0" encoding="utf-8"?>
<calcChain xmlns="http://schemas.openxmlformats.org/spreadsheetml/2006/main">
  <c r="N6" i="3"/>
  <c r="N11"/>
  <c r="N7"/>
  <c r="M15" i="1"/>
  <c r="M12"/>
  <c r="M11"/>
  <c r="M10"/>
  <c r="M9"/>
  <c r="M8"/>
  <c r="J13"/>
  <c r="I12"/>
  <c r="I11"/>
  <c r="I10"/>
  <c r="I9"/>
  <c r="I8"/>
  <c r="H13"/>
  <c r="H12"/>
  <c r="H11"/>
  <c r="H10"/>
  <c r="H9"/>
  <c r="H8"/>
  <c r="G8"/>
  <c r="F8"/>
  <c r="E13"/>
  <c r="D13"/>
  <c r="C13"/>
  <c r="N8" i="3"/>
  <c r="N9"/>
  <c r="N10"/>
  <c r="N12"/>
  <c r="AI14" i="4"/>
  <c r="AJ14" s="1"/>
  <c r="AI10"/>
  <c r="AJ10" s="1"/>
  <c r="AI9"/>
  <c r="AJ9" s="1"/>
  <c r="AI8"/>
  <c r="D13" i="3"/>
  <c r="E13"/>
  <c r="F13"/>
  <c r="H12"/>
  <c r="I12" s="1"/>
  <c r="J12" s="1"/>
  <c r="G12"/>
  <c r="H11"/>
  <c r="I11" s="1"/>
  <c r="J11" s="1"/>
  <c r="G11"/>
  <c r="H10"/>
  <c r="I10" s="1"/>
  <c r="J10" s="1"/>
  <c r="G10"/>
  <c r="H9"/>
  <c r="I9" s="1"/>
  <c r="J9" s="1"/>
  <c r="G9"/>
  <c r="H8"/>
  <c r="I8" s="1"/>
  <c r="J8" s="1"/>
  <c r="G8"/>
  <c r="H7"/>
  <c r="G7"/>
  <c r="H6"/>
  <c r="G6"/>
  <c r="G12" i="1"/>
  <c r="G11"/>
  <c r="G10"/>
  <c r="G9"/>
  <c r="F12"/>
  <c r="F11"/>
  <c r="F10"/>
  <c r="F9"/>
  <c r="AI15" i="4" l="1"/>
  <c r="AJ15" s="1"/>
  <c r="N13" i="3"/>
  <c r="H13"/>
  <c r="G13"/>
  <c r="I7"/>
  <c r="J7" s="1"/>
  <c r="I13" i="1"/>
  <c r="AK10" i="4"/>
  <c r="AK15" s="1"/>
  <c r="AJ8"/>
  <c r="I6" i="3"/>
  <c r="G13" i="1"/>
  <c r="F13"/>
  <c r="AI12" i="2"/>
  <c r="AJ12" s="1"/>
  <c r="AI11"/>
  <c r="AJ11" s="1"/>
  <c r="AI10"/>
  <c r="AJ10" s="1"/>
  <c r="AI9"/>
  <c r="AJ9" s="1"/>
  <c r="AI8"/>
  <c r="AJ8" s="1"/>
  <c r="I13" i="3" l="1"/>
  <c r="J6"/>
  <c r="J13" s="1"/>
  <c r="AK10" i="2"/>
  <c r="AK12"/>
  <c r="AI13"/>
  <c r="AJ13" s="1"/>
  <c r="AK13" l="1"/>
  <c r="M13" i="1"/>
</calcChain>
</file>

<file path=xl/sharedStrings.xml><?xml version="1.0" encoding="utf-8"?>
<sst xmlns="http://schemas.openxmlformats.org/spreadsheetml/2006/main" count="135" uniqueCount="51">
  <si>
    <t>Grand Total</t>
  </si>
  <si>
    <t>NAMA SALESMAN</t>
  </si>
  <si>
    <t>AAN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</si>
  <si>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</si>
  <si>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</si>
  <si>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</si>
  <si>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</si>
  <si>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</si>
  <si>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</si>
  <si>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</si>
  <si>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</si>
  <si>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</si>
  <si>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</si>
  <si>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</si>
  <si>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</si>
  <si>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</si>
  <si>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</si>
  <si>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</si>
  <si>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</si>
  <si>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</si>
  <si>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</si>
  <si>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</si>
  <si>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</si>
  <si>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</si>
  <si>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</si>
  <si>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</si>
  <si>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</si>
  <si>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</si>
  <si>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</si>
  <si>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</si>
  <si>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</si>
  <si>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</si>
  <si>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RIZAL</t>
  </si>
  <si>
    <t>Alamat        : Jln. Ahmad Yani No 133 Wiradesa Pekalongan.</t>
  </si>
  <si>
    <t>FARID</t>
  </si>
  <si>
    <t>TARGET Bulan MARET (UP 20 % in Crt)</t>
  </si>
  <si>
    <t>PROGRAM INSENTIF SALESMAN CV JAYA BAROKAH</t>
  </si>
  <si>
    <t>RATA-RATA</t>
  </si>
  <si>
    <t>ANWAR</t>
  </si>
  <si>
    <t>ANDRI</t>
  </si>
  <si>
    <t>FAHMI</t>
  </si>
  <si>
    <t>INDRA</t>
  </si>
  <si>
    <t>PANJI</t>
  </si>
  <si>
    <t>SLAMET</t>
  </si>
  <si>
    <t>UMAR</t>
  </si>
  <si>
    <t>TARGET JULI  2019 Up 20 %</t>
  </si>
  <si>
    <t>Bulan            :  AGUSTUS  2019</t>
  </si>
  <si>
    <t>Bulan : AGUSTUS 2019</t>
  </si>
  <si>
    <t>estimasi insentif</t>
  </si>
  <si>
    <t>Bulan : Agustus  2019</t>
  </si>
  <si>
    <t>BULAN AGUSTUS 2019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</si>
</sst>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4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protection locked="0"/>
    </xf>
  </cellStyleXfs>
  <cellXfs count="158">
    <xf numFmtId="0" fontId="0" fillId="0" borderId="0" xfId="0"/>
    <xf numFmtId="0" fontId="0" fillId="0" borderId="1" xfId="0" applyBorder="1"/>
    <xf numFmtId="0" fontId="0" fillId="0" borderId="4" xfId="0" applyBorder="1"/>
    <xf numFmtId="41" fontId="0" fillId="0" borderId="4" xfId="0" applyNumberFormat="1" applyBorder="1"/>
    <xf numFmtId="42" fontId="0" fillId="0" borderId="4" xfId="3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41" fontId="0" fillId="0" borderId="12" xfId="1" applyFont="1" applyBorder="1"/>
    <xf numFmtId="41" fontId="0" fillId="0" borderId="12" xfId="0" applyNumberFormat="1" applyBorder="1"/>
    <xf numFmtId="0" fontId="0" fillId="0" borderId="13" xfId="0" applyBorder="1" applyAlignment="1">
      <alignment horizontal="center"/>
    </xf>
    <xf numFmtId="41" fontId="0" fillId="0" borderId="14" xfId="0" applyNumberFormat="1" applyBorder="1"/>
    <xf numFmtId="0" fontId="4" fillId="0" borderId="0" xfId="0" applyFont="1"/>
    <xf numFmtId="0" fontId="5" fillId="0" borderId="0" xfId="0" applyFont="1"/>
    <xf numFmtId="0" fontId="7" fillId="3" borderId="0" xfId="5" applyFont="1" applyFill="1" applyAlignment="1" applyProtection="1"/>
    <xf numFmtId="0" fontId="8" fillId="3" borderId="0" xfId="0" applyFont="1" applyFill="1" applyAlignment="1">
      <alignment vertical="center"/>
    </xf>
    <xf numFmtId="0" fontId="6" fillId="3" borderId="0" xfId="5" applyFill="1" applyAlignment="1" applyProtection="1"/>
    <xf numFmtId="0" fontId="0" fillId="3" borderId="0" xfId="0" applyFill="1" applyAlignment="1">
      <alignment vertical="center"/>
    </xf>
    <xf numFmtId="0" fontId="6" fillId="3" borderId="0" xfId="5" applyFill="1" applyAlignment="1" applyProtection="1">
      <alignment horizontal="center"/>
    </xf>
    <xf numFmtId="41" fontId="0" fillId="0" borderId="0" xfId="0" applyNumberFormat="1" applyFill="1" applyBorder="1"/>
    <xf numFmtId="42" fontId="0" fillId="0" borderId="14" xfId="3" applyFont="1" applyBorder="1"/>
    <xf numFmtId="164" fontId="3" fillId="0" borderId="10" xfId="2" applyNumberFormat="1" applyFont="1" applyBorder="1"/>
    <xf numFmtId="41" fontId="0" fillId="3" borderId="4" xfId="1" applyFont="1" applyFill="1" applyBorder="1"/>
    <xf numFmtId="41" fontId="0" fillId="3" borderId="1" xfId="1" applyFont="1" applyFill="1" applyBorder="1"/>
    <xf numFmtId="0" fontId="0" fillId="3" borderId="3" xfId="0" applyFill="1" applyBorder="1"/>
    <xf numFmtId="41" fontId="0" fillId="3" borderId="9" xfId="1" applyFont="1" applyFill="1" applyBorder="1"/>
    <xf numFmtId="0" fontId="0" fillId="3" borderId="2" xfId="0" applyFill="1" applyBorder="1"/>
    <xf numFmtId="0" fontId="0" fillId="3" borderId="15" xfId="0" applyFill="1" applyBorder="1"/>
    <xf numFmtId="41" fontId="0" fillId="3" borderId="16" xfId="1" applyFont="1" applyFill="1" applyBorder="1"/>
    <xf numFmtId="0" fontId="0" fillId="3" borderId="23" xfId="0" applyFill="1" applyBorder="1"/>
    <xf numFmtId="0" fontId="0" fillId="3" borderId="24" xfId="0" applyFill="1" applyBorder="1"/>
    <xf numFmtId="41" fontId="0" fillId="3" borderId="25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6" xfId="0" applyFont="1" applyFill="1" applyBorder="1"/>
    <xf numFmtId="0" fontId="6" fillId="3" borderId="0" xfId="5" applyFill="1" applyAlignment="1" applyProtection="1">
      <alignment horizontal="left"/>
    </xf>
    <xf numFmtId="0" fontId="9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0" fillId="3" borderId="9" xfId="4" applyNumberFormat="1" applyFont="1" applyFill="1" applyBorder="1"/>
    <xf numFmtId="41" fontId="6" fillId="3" borderId="27" xfId="4" applyNumberFormat="1" applyFont="1" applyFill="1" applyBorder="1" applyAlignment="1" applyProtection="1"/>
    <xf numFmtId="41" fontId="6" fillId="3" borderId="17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4" xfId="0" applyBorder="1"/>
    <xf numFmtId="41" fontId="0" fillId="0" borderId="14" xfId="1" applyFont="1" applyBorder="1"/>
    <xf numFmtId="41" fontId="2" fillId="2" borderId="12" xfId="1" applyFont="1" applyFill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6" xfId="1" applyFont="1" applyFill="1" applyBorder="1"/>
    <xf numFmtId="0" fontId="0" fillId="4" borderId="24" xfId="0" applyFill="1" applyBorder="1"/>
    <xf numFmtId="15" fontId="2" fillId="0" borderId="22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6" xfId="1" applyFont="1" applyFill="1" applyBorder="1"/>
    <xf numFmtId="0" fontId="0" fillId="0" borderId="24" xfId="0" applyFill="1" applyBorder="1"/>
    <xf numFmtId="165" fontId="10" fillId="0" borderId="9" xfId="4" applyNumberFormat="1" applyFont="1" applyFill="1" applyBorder="1"/>
    <xf numFmtId="41" fontId="7" fillId="0" borderId="27" xfId="4" applyNumberFormat="1" applyFont="1" applyFill="1" applyBorder="1" applyAlignment="1" applyProtection="1"/>
    <xf numFmtId="41" fontId="6" fillId="0" borderId="27" xfId="4" applyNumberFormat="1" applyFont="1" applyFill="1" applyBorder="1" applyAlignment="1" applyProtection="1"/>
    <xf numFmtId="41" fontId="7" fillId="0" borderId="18" xfId="4" applyNumberFormat="1" applyFont="1" applyFill="1" applyBorder="1" applyAlignment="1" applyProtection="1"/>
    <xf numFmtId="165" fontId="10" fillId="0" borderId="25" xfId="4" applyNumberFormat="1" applyFont="1" applyFill="1" applyBorder="1"/>
    <xf numFmtId="41" fontId="2" fillId="0" borderId="28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9" fontId="2" fillId="0" borderId="32" xfId="4" applyFont="1" applyBorder="1" applyAlignment="1">
      <alignment horizontal="center" vertical="center"/>
    </xf>
    <xf numFmtId="43" fontId="2" fillId="0" borderId="33" xfId="2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0" fillId="0" borderId="0" xfId="1" applyFont="1"/>
    <xf numFmtId="41" fontId="0" fillId="2" borderId="9" xfId="1" applyFont="1" applyFill="1" applyBorder="1"/>
    <xf numFmtId="41" fontId="0" fillId="2" borderId="34" xfId="1" applyFont="1" applyFill="1" applyBorder="1"/>
    <xf numFmtId="41" fontId="0" fillId="2" borderId="35" xfId="1" applyFont="1" applyFill="1" applyBorder="1"/>
    <xf numFmtId="9" fontId="0" fillId="0" borderId="36" xfId="4" applyFont="1" applyBorder="1" applyAlignment="1">
      <alignment horizontal="center"/>
    </xf>
    <xf numFmtId="9" fontId="0" fillId="0" borderId="37" xfId="4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41" fontId="2" fillId="2" borderId="38" xfId="1" applyFont="1" applyFill="1" applyBorder="1" applyAlignment="1">
      <alignment horizontal="center" vertical="center" wrapText="1"/>
    </xf>
    <xf numFmtId="41" fontId="0" fillId="0" borderId="9" xfId="0" applyNumberFormat="1" applyBorder="1"/>
    <xf numFmtId="41" fontId="0" fillId="0" borderId="34" xfId="0" applyNumberFormat="1" applyBorder="1"/>
    <xf numFmtId="41" fontId="0" fillId="0" borderId="35" xfId="0" applyNumberFormat="1" applyBorder="1"/>
    <xf numFmtId="9" fontId="0" fillId="0" borderId="39" xfId="4" applyFont="1" applyBorder="1" applyAlignment="1">
      <alignment horizontal="center"/>
    </xf>
    <xf numFmtId="42" fontId="0" fillId="0" borderId="40" xfId="3" applyFont="1" applyBorder="1"/>
    <xf numFmtId="164" fontId="3" fillId="0" borderId="41" xfId="2" applyNumberFormat="1" applyFont="1" applyBorder="1"/>
    <xf numFmtId="41" fontId="2" fillId="0" borderId="43" xfId="0" applyNumberFormat="1" applyFont="1" applyBorder="1"/>
    <xf numFmtId="9" fontId="0" fillId="0" borderId="44" xfId="4" applyFont="1" applyBorder="1" applyAlignment="1">
      <alignment horizontal="center"/>
    </xf>
    <xf numFmtId="42" fontId="0" fillId="0" borderId="45" xfId="3" applyFont="1" applyBorder="1"/>
    <xf numFmtId="164" fontId="2" fillId="0" borderId="42" xfId="2" applyNumberFormat="1" applyFont="1" applyBorder="1"/>
    <xf numFmtId="0" fontId="11" fillId="0" borderId="0" xfId="0" applyFont="1"/>
    <xf numFmtId="0" fontId="12" fillId="0" borderId="0" xfId="0" applyFont="1"/>
    <xf numFmtId="41" fontId="13" fillId="2" borderId="5" xfId="1" applyFont="1" applyFill="1" applyBorder="1"/>
    <xf numFmtId="41" fontId="13" fillId="2" borderId="10" xfId="1" applyFont="1" applyFill="1" applyBorder="1"/>
    <xf numFmtId="41" fontId="2" fillId="2" borderId="0" xfId="1" applyFont="1" applyFill="1"/>
    <xf numFmtId="41" fontId="2" fillId="0" borderId="31" xfId="1" applyFont="1" applyBorder="1" applyAlignment="1">
      <alignment vertical="center"/>
    </xf>
    <xf numFmtId="41" fontId="2" fillId="0" borderId="0" xfId="1" applyFont="1" applyBorder="1"/>
    <xf numFmtId="41" fontId="0" fillId="0" borderId="0" xfId="1" applyFont="1" applyBorder="1"/>
    <xf numFmtId="0" fontId="15" fillId="0" borderId="31" xfId="0" applyFont="1" applyBorder="1" applyAlignment="1">
      <alignment horizontal="center" vertical="center"/>
    </xf>
    <xf numFmtId="17" fontId="15" fillId="0" borderId="31" xfId="0" quotePrefix="1" applyNumberFormat="1" applyFont="1" applyBorder="1" applyAlignment="1">
      <alignment horizontal="center" vertical="center"/>
    </xf>
    <xf numFmtId="0" fontId="0" fillId="0" borderId="17" xfId="0" applyBorder="1"/>
    <xf numFmtId="0" fontId="2" fillId="0" borderId="46" xfId="0" applyFont="1" applyBorder="1"/>
    <xf numFmtId="41" fontId="0" fillId="0" borderId="17" xfId="1" applyFont="1" applyBorder="1"/>
    <xf numFmtId="41" fontId="0" fillId="0" borderId="17" xfId="0" applyNumberFormat="1" applyBorder="1"/>
    <xf numFmtId="0" fontId="0" fillId="0" borderId="27" xfId="0" applyBorder="1"/>
    <xf numFmtId="0" fontId="2" fillId="0" borderId="27" xfId="0" applyFont="1" applyBorder="1"/>
    <xf numFmtId="41" fontId="0" fillId="0" borderId="27" xfId="1" applyFont="1" applyBorder="1"/>
    <xf numFmtId="41" fontId="0" fillId="0" borderId="27" xfId="0" applyNumberFormat="1" applyBorder="1"/>
    <xf numFmtId="0" fontId="0" fillId="0" borderId="47" xfId="0" applyBorder="1"/>
    <xf numFmtId="0" fontId="2" fillId="0" borderId="47" xfId="0" applyFont="1" applyBorder="1"/>
    <xf numFmtId="41" fontId="0" fillId="0" borderId="47" xfId="1" applyFont="1" applyBorder="1"/>
    <xf numFmtId="41" fontId="0" fillId="0" borderId="47" xfId="0" applyNumberFormat="1" applyBorder="1"/>
    <xf numFmtId="0" fontId="0" fillId="0" borderId="31" xfId="0" applyBorder="1"/>
    <xf numFmtId="41" fontId="0" fillId="0" borderId="31" xfId="1" applyFont="1" applyBorder="1"/>
    <xf numFmtId="0" fontId="2" fillId="0" borderId="0" xfId="0" applyFont="1" applyBorder="1"/>
    <xf numFmtId="0" fontId="0" fillId="3" borderId="6" xfId="0" applyFill="1" applyBorder="1"/>
    <xf numFmtId="0" fontId="2" fillId="0" borderId="31" xfId="0" applyFont="1" applyBorder="1"/>
    <xf numFmtId="41" fontId="0" fillId="2" borderId="13" xfId="1" applyFont="1" applyFill="1" applyBorder="1"/>
    <xf numFmtId="41" fontId="13" fillId="2" borderId="48" xfId="0" applyNumberFormat="1" applyFont="1" applyFill="1" applyBorder="1"/>
    <xf numFmtId="41" fontId="13" fillId="2" borderId="38" xfId="0" applyNumberFormat="1" applyFont="1" applyFill="1" applyBorder="1"/>
    <xf numFmtId="0" fontId="15" fillId="2" borderId="38" xfId="0" applyFont="1" applyFill="1" applyBorder="1" applyAlignment="1">
      <alignment horizontal="center" vertical="center" wrapText="1"/>
    </xf>
    <xf numFmtId="41" fontId="0" fillId="0" borderId="49" xfId="0" applyNumberFormat="1" applyBorder="1"/>
    <xf numFmtId="41" fontId="0" fillId="0" borderId="50" xfId="0" applyNumberFormat="1" applyBorder="1"/>
    <xf numFmtId="41" fontId="0" fillId="0" borderId="51" xfId="0" applyNumberFormat="1" applyBorder="1"/>
    <xf numFmtId="41" fontId="0" fillId="0" borderId="52" xfId="0" applyNumberFormat="1" applyBorder="1"/>
    <xf numFmtId="9" fontId="0" fillId="0" borderId="46" xfId="0" applyNumberForma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41" fontId="0" fillId="0" borderId="53" xfId="0" applyNumberFormat="1" applyBorder="1" applyAlignment="1">
      <alignment horizontal="center"/>
    </xf>
    <xf numFmtId="41" fontId="0" fillId="0" borderId="54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7" xfId="0" applyBorder="1" applyAlignment="1">
      <alignment horizontal="center"/>
    </xf>
    <xf numFmtId="9" fontId="0" fillId="0" borderId="47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41" fontId="0" fillId="0" borderId="55" xfId="0" applyNumberFormat="1" applyBorder="1" applyAlignment="1">
      <alignment horizontal="center"/>
    </xf>
    <xf numFmtId="41" fontId="2" fillId="0" borderId="31" xfId="1" applyFont="1" applyBorder="1"/>
    <xf numFmtId="0" fontId="0" fillId="0" borderId="31" xfId="0" applyBorder="1" applyAlignment="1">
      <alignment horizontal="center"/>
    </xf>
    <xf numFmtId="41" fontId="2" fillId="0" borderId="33" xfId="1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17" fontId="15" fillId="0" borderId="7" xfId="0" quotePrefix="1" applyNumberFormat="1" applyFont="1" applyBorder="1" applyAlignment="1">
      <alignment horizontal="center" vertical="center"/>
    </xf>
    <xf numFmtId="17" fontId="15" fillId="0" borderId="57" xfId="0" quotePrefix="1" applyNumberFormat="1" applyFont="1" applyBorder="1" applyAlignment="1">
      <alignment horizontal="center" vertical="center"/>
    </xf>
    <xf numFmtId="17" fontId="15" fillId="0" borderId="56" xfId="0" quotePrefix="1" applyNumberFormat="1" applyFont="1" applyBorder="1" applyAlignment="1">
      <alignment horizontal="center" vertical="center"/>
    </xf>
    <xf numFmtId="41" fontId="7" fillId="3" borderId="26" xfId="4" applyNumberFormat="1" applyFont="1" applyFill="1" applyBorder="1" applyAlignment="1" applyProtection="1">
      <alignment horizontal="center" vertical="center"/>
    </xf>
    <xf numFmtId="41" fontId="7" fillId="3" borderId="28" xfId="4" applyNumberFormat="1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41" fontId="0" fillId="2" borderId="0" xfId="1" applyFont="1" applyFill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zoomScale="90" zoomScaleNormal="90" workbookViewId="0">
      <selection activeCell="D16" sqref="D16"/>
    </sheetView>
  </sheetViews>
  <sheetFormatPr defaultRowHeight="15"/>
  <cols>
    <col min="1" max="1" width="3.85546875" style="5" bestFit="1" customWidth="1"/>
    <col min="2" max="2" width="17.42578125" customWidth="1"/>
    <col min="3" max="3" width="9.28515625" customWidth="1"/>
    <col min="4" max="4" width="8.7109375" customWidth="1"/>
    <col min="5" max="5" width="8.140625" customWidth="1"/>
    <col min="6" max="6" width="12.7109375" customWidth="1"/>
    <col min="7" max="7" width="10.85546875" customWidth="1"/>
    <col min="8" max="8" width="20.28515625" style="76" customWidth="1"/>
    <col min="9" max="9" width="16.140625" customWidth="1"/>
    <col min="10" max="10" width="19.140625" style="76" customWidth="1"/>
    <col min="11" max="11" width="8.85546875" customWidth="1"/>
    <col min="12" max="12" width="12.42578125" bestFit="1" customWidth="1"/>
    <col min="13" max="13" width="17.28515625" bestFit="1" customWidth="1"/>
  </cols>
  <sheetData>
    <row r="2" spans="1:14" ht="18">
      <c r="B2" s="22" t="s">
        <v>12</v>
      </c>
      <c r="C2" s="23"/>
    </row>
    <row r="3" spans="1:14" ht="18">
      <c r="B3" s="22" t="s">
        <v>13</v>
      </c>
      <c r="C3" s="23"/>
    </row>
    <row r="4" spans="1:14" ht="18">
      <c r="B4" s="22" t="s">
        <v>33</v>
      </c>
      <c r="C4" s="23"/>
    </row>
    <row r="5" spans="1:14" ht="18.75">
      <c r="B5" s="95" t="s">
        <v>46</v>
      </c>
      <c r="C5" s="94"/>
    </row>
    <row r="6" spans="1:14" ht="15.75" thickBot="1">
      <c r="J6" s="98" t="s">
        <v>14</v>
      </c>
      <c r="K6" s="14"/>
      <c r="L6" s="14"/>
      <c r="M6" s="14"/>
    </row>
    <row r="7" spans="1:14" ht="29.25" customHeight="1" thickBot="1">
      <c r="A7" s="141" t="s">
        <v>4</v>
      </c>
      <c r="B7" s="75" t="s">
        <v>1</v>
      </c>
      <c r="C7" s="145">
        <v>43556</v>
      </c>
      <c r="D7" s="143">
        <v>43586</v>
      </c>
      <c r="E7" s="144">
        <v>43617</v>
      </c>
      <c r="F7" s="142" t="s">
        <v>10</v>
      </c>
      <c r="G7" s="82" t="s">
        <v>15</v>
      </c>
      <c r="H7" s="83" t="s">
        <v>35</v>
      </c>
      <c r="I7" s="72" t="s">
        <v>5</v>
      </c>
      <c r="J7" s="99" t="s">
        <v>6</v>
      </c>
      <c r="K7" s="73" t="s">
        <v>7</v>
      </c>
      <c r="L7" s="75" t="s">
        <v>9</v>
      </c>
      <c r="M7" s="74" t="s">
        <v>8</v>
      </c>
    </row>
    <row r="8" spans="1:14" ht="20.25" customHeight="1">
      <c r="A8" s="6">
        <v>1</v>
      </c>
      <c r="B8" s="2" t="s">
        <v>2</v>
      </c>
      <c r="C8" s="52">
        <v>2968</v>
      </c>
      <c r="D8" s="52">
        <v>3157</v>
      </c>
      <c r="E8" s="52">
        <v>2193</v>
      </c>
      <c r="F8" s="52">
        <f>SUM(C8:E8)</f>
        <v>8318</v>
      </c>
      <c r="G8" s="3">
        <f>AVERAGE(C8:E8)</f>
        <v>2772.6666666666665</v>
      </c>
      <c r="H8" s="96">
        <f>G8+(G8*20%)</f>
        <v>3327.2</v>
      </c>
      <c r="I8" s="84">
        <f t="shared" ref="I8:I13" si="0">H8*79200</f>
        <v>263514240</v>
      </c>
      <c r="J8" s="96">
        <v>3327.2</v>
      </c>
      <c r="K8" s="87">
        <v>1</v>
      </c>
      <c r="L8" s="88">
        <v>500</v>
      </c>
      <c r="M8" s="89">
        <f>J8*L8</f>
        <v>1663600</v>
      </c>
    </row>
    <row r="9" spans="1:14" ht="20.25" customHeight="1">
      <c r="A9" s="7">
        <v>2</v>
      </c>
      <c r="B9" s="1" t="s">
        <v>21</v>
      </c>
      <c r="C9" s="53">
        <v>1991</v>
      </c>
      <c r="D9" s="53">
        <v>2266</v>
      </c>
      <c r="E9" s="53">
        <v>1449</v>
      </c>
      <c r="F9" s="52">
        <f>SUM(C9:E9)</f>
        <v>5706</v>
      </c>
      <c r="G9" s="3">
        <f t="shared" ref="G9:G13" si="1">AVERAGE(C9:E9)</f>
        <v>1902</v>
      </c>
      <c r="H9" s="96">
        <f>G9+(G9*20%)</f>
        <v>2282.4</v>
      </c>
      <c r="I9" s="85">
        <f t="shared" si="0"/>
        <v>180766080</v>
      </c>
      <c r="J9" s="96">
        <v>2282.4</v>
      </c>
      <c r="K9" s="80">
        <v>1</v>
      </c>
      <c r="L9" s="4">
        <v>500</v>
      </c>
      <c r="M9" s="15">
        <f>J9*L9</f>
        <v>1141200</v>
      </c>
    </row>
    <row r="10" spans="1:14" ht="20.25" customHeight="1">
      <c r="A10" s="7">
        <v>3</v>
      </c>
      <c r="B10" s="1" t="s">
        <v>32</v>
      </c>
      <c r="C10" s="53">
        <v>3299</v>
      </c>
      <c r="D10" s="53">
        <v>3358</v>
      </c>
      <c r="E10" s="53">
        <v>3048</v>
      </c>
      <c r="F10" s="52">
        <f>SUM(C10:E10)</f>
        <v>9705</v>
      </c>
      <c r="G10" s="3">
        <f t="shared" si="1"/>
        <v>3235</v>
      </c>
      <c r="H10" s="96">
        <f>G10+(G10*20%)</f>
        <v>3882</v>
      </c>
      <c r="I10" s="85">
        <f t="shared" si="0"/>
        <v>307454400</v>
      </c>
      <c r="J10" s="96">
        <v>3882</v>
      </c>
      <c r="K10" s="80">
        <v>1</v>
      </c>
      <c r="L10" s="4">
        <v>500</v>
      </c>
      <c r="M10" s="15">
        <f>J10*L10</f>
        <v>1941000</v>
      </c>
    </row>
    <row r="11" spans="1:14" ht="20.25" customHeight="1">
      <c r="A11" s="7">
        <v>4</v>
      </c>
      <c r="B11" s="1" t="s">
        <v>34</v>
      </c>
      <c r="C11" s="53">
        <v>3646</v>
      </c>
      <c r="D11" s="53">
        <v>3636</v>
      </c>
      <c r="E11" s="53">
        <v>2489</v>
      </c>
      <c r="F11" s="52">
        <f>SUM(C11:E11)</f>
        <v>9771</v>
      </c>
      <c r="G11" s="3">
        <f t="shared" si="1"/>
        <v>3257</v>
      </c>
      <c r="H11" s="96">
        <f>G11+(G11*20%)</f>
        <v>3908.4</v>
      </c>
      <c r="I11" s="85">
        <f t="shared" si="0"/>
        <v>309545280</v>
      </c>
      <c r="J11" s="96">
        <v>3908.4</v>
      </c>
      <c r="K11" s="80">
        <v>1</v>
      </c>
      <c r="L11" s="4">
        <v>500</v>
      </c>
      <c r="M11" s="15">
        <f>J11*L11</f>
        <v>1954200</v>
      </c>
    </row>
    <row r="12" spans="1:14" ht="20.25" customHeight="1" thickBot="1">
      <c r="A12" s="20">
        <v>5</v>
      </c>
      <c r="B12" s="54" t="s">
        <v>3</v>
      </c>
      <c r="C12" s="55">
        <v>2436</v>
      </c>
      <c r="D12" s="55">
        <v>2808</v>
      </c>
      <c r="E12" s="55">
        <v>1403</v>
      </c>
      <c r="F12" s="55">
        <f>SUM(C12:E12)</f>
        <v>6647</v>
      </c>
      <c r="G12" s="21">
        <f t="shared" si="1"/>
        <v>2215.6666666666665</v>
      </c>
      <c r="H12" s="97">
        <f>G12+(G12*20%)</f>
        <v>2658.7999999999997</v>
      </c>
      <c r="I12" s="86">
        <f t="shared" si="0"/>
        <v>210576959.99999997</v>
      </c>
      <c r="J12" s="97">
        <v>2658.7999999999997</v>
      </c>
      <c r="K12" s="81">
        <v>1</v>
      </c>
      <c r="L12" s="30">
        <v>500</v>
      </c>
      <c r="M12" s="31">
        <f>J12*L12</f>
        <v>1329399.9999999998</v>
      </c>
    </row>
    <row r="13" spans="1:14" ht="20.25" customHeight="1" thickTop="1" thickBot="1">
      <c r="A13" s="16"/>
      <c r="B13" s="17" t="s">
        <v>0</v>
      </c>
      <c r="C13" s="18">
        <f>SUM(C8:C12)</f>
        <v>14340</v>
      </c>
      <c r="D13" s="18">
        <f>SUM(D8:D12)</f>
        <v>15225</v>
      </c>
      <c r="E13" s="18">
        <f>SUM(E8:E12)</f>
        <v>10582</v>
      </c>
      <c r="F13" s="18">
        <f>SUM(F8:F12)</f>
        <v>40147</v>
      </c>
      <c r="G13" s="19">
        <f t="shared" si="1"/>
        <v>13382.333333333334</v>
      </c>
      <c r="H13" s="56">
        <f>SUM(H8:H12)</f>
        <v>16058.8</v>
      </c>
      <c r="I13" s="90">
        <f t="shared" si="0"/>
        <v>1271856960</v>
      </c>
      <c r="J13" s="56">
        <f>SUM(J8:J12)</f>
        <v>16058.8</v>
      </c>
      <c r="K13" s="91"/>
      <c r="L13" s="92"/>
      <c r="M13" s="93">
        <f>SUM(M8:M12)</f>
        <v>8029400</v>
      </c>
    </row>
    <row r="14" spans="1:14" ht="15.75" thickTop="1">
      <c r="J14" s="100"/>
      <c r="K14" s="8"/>
      <c r="L14" s="9"/>
      <c r="M14" s="10"/>
      <c r="N14" s="11"/>
    </row>
    <row r="15" spans="1:14">
      <c r="J15" s="101"/>
      <c r="K15" s="8"/>
      <c r="L15" s="12" t="s">
        <v>11</v>
      </c>
      <c r="M15" s="13">
        <f>M13/I13</f>
        <v>6.313131313131313E-3</v>
      </c>
      <c r="N15" s="11"/>
    </row>
    <row r="16" spans="1:14">
      <c r="J16" s="100"/>
      <c r="K16" s="8"/>
      <c r="L16" s="11"/>
      <c r="M16" s="10"/>
      <c r="N16" s="11"/>
    </row>
    <row r="17" spans="10:14">
      <c r="J17" s="101"/>
      <c r="K17" s="11"/>
      <c r="L17" s="11"/>
      <c r="M17" s="11"/>
      <c r="N17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zoomScale="90" zoomScaleNormal="90" workbookViewId="0">
      <selection activeCell="A8" sqref="A8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11.7109375" style="48" bestFit="1" customWidth="1"/>
    <col min="5" max="31" width="11.42578125" bestFit="1" customWidth="1"/>
    <col min="32" max="34" width="11.7109375" bestFit="1" customWidth="1"/>
    <col min="35" max="35" width="6.7109375" bestFit="1" customWidth="1"/>
    <col min="36" max="36" width="14" bestFit="1" customWidth="1"/>
    <col min="37" max="37" width="10.42578125" bestFit="1" customWidth="1"/>
  </cols>
  <sheetData>
    <row r="3" spans="1:37" ht="21">
      <c r="A3" s="24" t="s">
        <v>16</v>
      </c>
      <c r="B3" s="25"/>
      <c r="C3" s="26"/>
      <c r="D3" s="45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7"/>
      <c r="AF3" s="27"/>
      <c r="AG3" s="27"/>
      <c r="AH3" s="27"/>
      <c r="AI3" s="26"/>
      <c r="AJ3" s="26"/>
      <c r="AK3" s="27"/>
    </row>
    <row r="4" spans="1:37">
      <c r="A4" s="26"/>
      <c r="B4" s="26"/>
      <c r="C4" s="28"/>
      <c r="D4" s="4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7"/>
    </row>
    <row r="5" spans="1:37" ht="15.75" thickBot="1">
      <c r="A5" s="26"/>
      <c r="B5" s="24" t="s">
        <v>47</v>
      </c>
      <c r="C5" s="28"/>
      <c r="D5" s="46" t="s">
        <v>17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7"/>
    </row>
    <row r="6" spans="1:37" ht="15.75" thickBot="1">
      <c r="A6" s="148" t="s">
        <v>18</v>
      </c>
      <c r="B6" s="150" t="s">
        <v>22</v>
      </c>
      <c r="C6" s="150" t="s">
        <v>23</v>
      </c>
      <c r="D6" s="47">
        <v>43678</v>
      </c>
      <c r="E6" s="47">
        <v>43679</v>
      </c>
      <c r="F6" s="47">
        <v>43680</v>
      </c>
      <c r="G6" s="47">
        <v>43681</v>
      </c>
      <c r="H6" s="47">
        <v>43682</v>
      </c>
      <c r="I6" s="47">
        <v>43683</v>
      </c>
      <c r="J6" s="47">
        <v>43684</v>
      </c>
      <c r="K6" s="47">
        <v>43685</v>
      </c>
      <c r="L6" s="47">
        <v>43686</v>
      </c>
      <c r="M6" s="47">
        <v>43687</v>
      </c>
      <c r="N6" s="47">
        <v>43688</v>
      </c>
      <c r="O6" s="47">
        <v>43689</v>
      </c>
      <c r="P6" s="47">
        <v>43690</v>
      </c>
      <c r="Q6" s="47">
        <v>43691</v>
      </c>
      <c r="R6" s="47">
        <v>43692</v>
      </c>
      <c r="S6" s="47">
        <v>43693</v>
      </c>
      <c r="T6" s="47">
        <v>43694</v>
      </c>
      <c r="U6" s="47">
        <v>43695</v>
      </c>
      <c r="V6" s="47">
        <v>43696</v>
      </c>
      <c r="W6" s="47">
        <v>43697</v>
      </c>
      <c r="X6" s="47">
        <v>43698</v>
      </c>
      <c r="Y6" s="47">
        <v>43699</v>
      </c>
      <c r="Z6" s="47">
        <v>43700</v>
      </c>
      <c r="AA6" s="47">
        <v>43701</v>
      </c>
      <c r="AB6" s="47">
        <v>43702</v>
      </c>
      <c r="AC6" s="47">
        <v>43703</v>
      </c>
      <c r="AD6" s="47">
        <v>43704</v>
      </c>
      <c r="AE6" s="47">
        <v>43705</v>
      </c>
      <c r="AF6" s="47">
        <v>43706</v>
      </c>
      <c r="AG6" s="47">
        <v>43707</v>
      </c>
      <c r="AH6" s="47">
        <v>43708</v>
      </c>
      <c r="AI6" s="152" t="s">
        <v>19</v>
      </c>
      <c r="AJ6" s="154" t="s">
        <v>20</v>
      </c>
      <c r="AK6" s="146" t="s">
        <v>31</v>
      </c>
    </row>
    <row r="7" spans="1:37" ht="15.75" thickBot="1">
      <c r="A7" s="149"/>
      <c r="B7" s="151"/>
      <c r="C7" s="151"/>
      <c r="D7" s="61" t="s">
        <v>24</v>
      </c>
      <c r="E7" s="61" t="s">
        <v>25</v>
      </c>
      <c r="F7" s="61" t="s">
        <v>26</v>
      </c>
      <c r="G7" s="61" t="s">
        <v>27</v>
      </c>
      <c r="H7" s="61" t="s">
        <v>28</v>
      </c>
      <c r="I7" s="61" t="s">
        <v>29</v>
      </c>
      <c r="J7" s="61" t="s">
        <v>30</v>
      </c>
      <c r="K7" s="61" t="s">
        <v>24</v>
      </c>
      <c r="L7" s="61" t="s">
        <v>25</v>
      </c>
      <c r="M7" s="61" t="s">
        <v>26</v>
      </c>
      <c r="N7" s="61" t="s">
        <v>27</v>
      </c>
      <c r="O7" s="61" t="s">
        <v>28</v>
      </c>
      <c r="P7" s="61" t="s">
        <v>29</v>
      </c>
      <c r="Q7" s="61" t="s">
        <v>30</v>
      </c>
      <c r="R7" s="61" t="s">
        <v>24</v>
      </c>
      <c r="S7" s="61" t="s">
        <v>25</v>
      </c>
      <c r="T7" s="61" t="s">
        <v>26</v>
      </c>
      <c r="U7" s="61" t="s">
        <v>27</v>
      </c>
      <c r="V7" s="61" t="s">
        <v>28</v>
      </c>
      <c r="W7" s="61" t="s">
        <v>29</v>
      </c>
      <c r="X7" s="61" t="s">
        <v>30</v>
      </c>
      <c r="Y7" s="61" t="s">
        <v>24</v>
      </c>
      <c r="Z7" s="61" t="s">
        <v>25</v>
      </c>
      <c r="AA7" s="61" t="s">
        <v>26</v>
      </c>
      <c r="AB7" s="61" t="s">
        <v>27</v>
      </c>
      <c r="AC7" s="61" t="s">
        <v>28</v>
      </c>
      <c r="AD7" s="61" t="s">
        <v>29</v>
      </c>
      <c r="AE7" s="61" t="s">
        <v>30</v>
      </c>
      <c r="AF7" s="61" t="s">
        <v>24</v>
      </c>
      <c r="AG7" s="61" t="s">
        <v>25</v>
      </c>
      <c r="AH7" s="61" t="s">
        <v>26</v>
      </c>
      <c r="AI7" s="153"/>
      <c r="AJ7" s="155"/>
      <c r="AK7" s="147"/>
    </row>
    <row r="8" spans="1:37" ht="15.75">
      <c r="A8" s="34">
        <v>1</v>
      </c>
      <c r="B8" s="42" t="s">
        <v>2</v>
      </c>
      <c r="C8" s="77">
        <v>3327.2</v>
      </c>
      <c r="D8" s="62"/>
      <c r="E8" s="62"/>
      <c r="F8" s="62"/>
      <c r="G8" s="57"/>
      <c r="H8" s="32"/>
      <c r="I8" s="62"/>
      <c r="J8" s="62"/>
      <c r="K8" s="32"/>
      <c r="L8" s="62"/>
      <c r="M8" s="62"/>
      <c r="N8" s="57"/>
      <c r="O8" s="32"/>
      <c r="P8" s="62"/>
      <c r="Q8" s="62"/>
      <c r="R8" s="62"/>
      <c r="S8" s="62"/>
      <c r="T8" s="57"/>
      <c r="U8" s="57"/>
      <c r="V8" s="32"/>
      <c r="W8" s="62"/>
      <c r="X8" s="62"/>
      <c r="Y8" s="32"/>
      <c r="Z8" s="62"/>
      <c r="AA8" s="62"/>
      <c r="AB8" s="57"/>
      <c r="AC8" s="32"/>
      <c r="AD8" s="62"/>
      <c r="AE8" s="62"/>
      <c r="AF8" s="62"/>
      <c r="AG8" s="62"/>
      <c r="AH8" s="62"/>
      <c r="AI8" s="35">
        <f>SUM(D8:AG8)</f>
        <v>0</v>
      </c>
      <c r="AJ8" s="49">
        <f t="shared" ref="AJ8:AJ13" si="0">AI8/C8</f>
        <v>0</v>
      </c>
      <c r="AK8" s="51">
        <v>0</v>
      </c>
    </row>
    <row r="9" spans="1:37" ht="15.75">
      <c r="A9" s="36">
        <v>2</v>
      </c>
      <c r="B9" s="43" t="s">
        <v>21</v>
      </c>
      <c r="C9" s="78">
        <v>2282.4</v>
      </c>
      <c r="D9" s="63"/>
      <c r="E9" s="63"/>
      <c r="F9" s="63"/>
      <c r="G9" s="58"/>
      <c r="H9" s="33"/>
      <c r="I9" s="63"/>
      <c r="J9" s="63"/>
      <c r="K9" s="33"/>
      <c r="L9" s="63"/>
      <c r="M9" s="63"/>
      <c r="N9" s="58"/>
      <c r="O9" s="33"/>
      <c r="P9" s="63"/>
      <c r="Q9" s="63"/>
      <c r="R9" s="63"/>
      <c r="S9" s="63"/>
      <c r="T9" s="58"/>
      <c r="U9" s="58"/>
      <c r="V9" s="33"/>
      <c r="W9" s="63"/>
      <c r="X9" s="63"/>
      <c r="Y9" s="33"/>
      <c r="Z9" s="63"/>
      <c r="AA9" s="63"/>
      <c r="AB9" s="58"/>
      <c r="AC9" s="33"/>
      <c r="AD9" s="63"/>
      <c r="AE9" s="63"/>
      <c r="AF9" s="63"/>
      <c r="AG9" s="63"/>
      <c r="AH9" s="63"/>
      <c r="AI9" s="35">
        <f>SUM(D9:AG9)</f>
        <v>0</v>
      </c>
      <c r="AJ9" s="49">
        <f t="shared" si="0"/>
        <v>0</v>
      </c>
      <c r="AK9" s="50">
        <v>0</v>
      </c>
    </row>
    <row r="10" spans="1:37" ht="15.75">
      <c r="A10" s="36">
        <v>3</v>
      </c>
      <c r="B10" s="43" t="s">
        <v>32</v>
      </c>
      <c r="C10" s="78">
        <v>3882</v>
      </c>
      <c r="D10" s="63"/>
      <c r="E10" s="63"/>
      <c r="F10" s="63"/>
      <c r="G10" s="58"/>
      <c r="H10" s="33"/>
      <c r="I10" s="63"/>
      <c r="J10" s="63"/>
      <c r="K10" s="33"/>
      <c r="L10" s="63"/>
      <c r="M10" s="63"/>
      <c r="N10" s="58"/>
      <c r="O10" s="33"/>
      <c r="P10" s="63"/>
      <c r="Q10" s="63"/>
      <c r="R10" s="63"/>
      <c r="S10" s="63"/>
      <c r="T10" s="58"/>
      <c r="U10" s="58"/>
      <c r="V10" s="33"/>
      <c r="W10" s="63"/>
      <c r="X10" s="63"/>
      <c r="Y10" s="33"/>
      <c r="Z10" s="63"/>
      <c r="AA10" s="63"/>
      <c r="AB10" s="58"/>
      <c r="AC10" s="33"/>
      <c r="AD10" s="63"/>
      <c r="AE10" s="63"/>
      <c r="AF10" s="63"/>
      <c r="AG10" s="63"/>
      <c r="AH10" s="63"/>
      <c r="AI10" s="35">
        <f>SUM(D10:AG10)</f>
        <v>0</v>
      </c>
      <c r="AJ10" s="66">
        <f t="shared" si="0"/>
        <v>0</v>
      </c>
      <c r="AK10" s="67">
        <f>AI10*500</f>
        <v>0</v>
      </c>
    </row>
    <row r="11" spans="1:37" ht="15.75">
      <c r="A11" s="36">
        <v>4</v>
      </c>
      <c r="B11" s="43" t="s">
        <v>34</v>
      </c>
      <c r="C11" s="78">
        <v>3908.4</v>
      </c>
      <c r="D11" s="63"/>
      <c r="E11" s="63"/>
      <c r="F11" s="63"/>
      <c r="G11" s="58"/>
      <c r="H11" s="33"/>
      <c r="I11" s="63"/>
      <c r="J11" s="63"/>
      <c r="K11" s="33"/>
      <c r="L11" s="63"/>
      <c r="M11" s="63"/>
      <c r="N11" s="58"/>
      <c r="O11" s="33"/>
      <c r="P11" s="63"/>
      <c r="Q11" s="63"/>
      <c r="R11" s="63"/>
      <c r="S11" s="63"/>
      <c r="T11" s="58"/>
      <c r="U11" s="58"/>
      <c r="V11" s="33"/>
      <c r="W11" s="63"/>
      <c r="X11" s="63"/>
      <c r="Y11" s="33"/>
      <c r="Z11" s="63"/>
      <c r="AA11" s="63"/>
      <c r="AB11" s="58"/>
      <c r="AC11" s="33"/>
      <c r="AD11" s="63"/>
      <c r="AE11" s="63"/>
      <c r="AF11" s="63"/>
      <c r="AG11" s="63"/>
      <c r="AH11" s="63"/>
      <c r="AI11" s="35">
        <f>SUM(D11:AG11)</f>
        <v>0</v>
      </c>
      <c r="AJ11" s="66">
        <f t="shared" si="0"/>
        <v>0</v>
      </c>
      <c r="AK11" s="68">
        <v>0</v>
      </c>
    </row>
    <row r="12" spans="1:37" ht="16.5" thickBot="1">
      <c r="A12" s="37">
        <v>5</v>
      </c>
      <c r="B12" s="44" t="s">
        <v>3</v>
      </c>
      <c r="C12" s="79">
        <v>2658.7999999999997</v>
      </c>
      <c r="D12" s="64"/>
      <c r="E12" s="64"/>
      <c r="F12" s="64"/>
      <c r="G12" s="59"/>
      <c r="H12" s="38"/>
      <c r="I12" s="64"/>
      <c r="J12" s="64"/>
      <c r="K12" s="38"/>
      <c r="L12" s="64"/>
      <c r="M12" s="64"/>
      <c r="N12" s="59"/>
      <c r="O12" s="38"/>
      <c r="P12" s="64"/>
      <c r="Q12" s="64"/>
      <c r="R12" s="64"/>
      <c r="S12" s="64"/>
      <c r="T12" s="59"/>
      <c r="U12" s="59"/>
      <c r="V12" s="38"/>
      <c r="W12" s="64"/>
      <c r="X12" s="64"/>
      <c r="Y12" s="38"/>
      <c r="Z12" s="64"/>
      <c r="AA12" s="64"/>
      <c r="AB12" s="59"/>
      <c r="AC12" s="38"/>
      <c r="AD12" s="64"/>
      <c r="AE12" s="64"/>
      <c r="AF12" s="64"/>
      <c r="AG12" s="64"/>
      <c r="AH12" s="64"/>
      <c r="AI12" s="35">
        <f>SUM(D12:AG12)</f>
        <v>0</v>
      </c>
      <c r="AJ12" s="66">
        <f t="shared" si="0"/>
        <v>0</v>
      </c>
      <c r="AK12" s="69">
        <f>AI12*500</f>
        <v>0</v>
      </c>
    </row>
    <row r="13" spans="1:37" ht="17.25" thickTop="1" thickBot="1">
      <c r="A13" s="39"/>
      <c r="B13" s="40"/>
      <c r="C13" s="56">
        <v>16058.8</v>
      </c>
      <c r="D13" s="65"/>
      <c r="E13" s="65"/>
      <c r="F13" s="65"/>
      <c r="G13" s="60"/>
      <c r="H13" s="40"/>
      <c r="I13" s="65"/>
      <c r="J13" s="65"/>
      <c r="K13" s="40"/>
      <c r="L13" s="65"/>
      <c r="M13" s="65"/>
      <c r="N13" s="60"/>
      <c r="O13" s="40"/>
      <c r="P13" s="65"/>
      <c r="Q13" s="65"/>
      <c r="R13" s="65"/>
      <c r="S13" s="65"/>
      <c r="T13" s="60"/>
      <c r="U13" s="60"/>
      <c r="V13" s="40"/>
      <c r="W13" s="65"/>
      <c r="X13" s="65"/>
      <c r="Y13" s="40"/>
      <c r="Z13" s="65"/>
      <c r="AA13" s="65"/>
      <c r="AB13" s="60"/>
      <c r="AC13" s="40"/>
      <c r="AD13" s="65"/>
      <c r="AE13" s="65"/>
      <c r="AF13" s="65"/>
      <c r="AG13" s="65"/>
      <c r="AH13" s="65"/>
      <c r="AI13" s="41">
        <f>SUM(AI8:AI12)</f>
        <v>0</v>
      </c>
      <c r="AJ13" s="70">
        <f t="shared" si="0"/>
        <v>0</v>
      </c>
      <c r="AK13" s="71">
        <f>SUM(AK10:AK12)</f>
        <v>0</v>
      </c>
    </row>
    <row r="15" spans="1:37">
      <c r="C15" s="29"/>
    </row>
    <row r="16" spans="1:37">
      <c r="C16" s="29"/>
    </row>
    <row r="17" spans="3:3">
      <c r="C17" s="29"/>
    </row>
    <row r="18" spans="3:3">
      <c r="C18" s="29"/>
    </row>
    <row r="19" spans="3:3">
      <c r="C19" s="29"/>
    </row>
    <row r="20" spans="3:3">
      <c r="C20" s="11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N13"/>
  <sheetViews>
    <sheetView workbookViewId="0">
      <selection activeCell="F5" sqref="F5"/>
    </sheetView>
  </sheetViews>
  <sheetFormatPr defaultRowHeight="15"/>
  <cols>
    <col min="1" max="1" width="2.85546875" customWidth="1"/>
    <col min="2" max="2" width="4.42578125" bestFit="1" customWidth="1"/>
    <col min="3" max="3" width="19.85546875" bestFit="1" customWidth="1"/>
    <col min="4" max="5" width="8.85546875" bestFit="1" customWidth="1"/>
    <col min="6" max="6" width="8.42578125" bestFit="1" customWidth="1"/>
    <col min="7" max="7" width="14.140625" bestFit="1" customWidth="1"/>
    <col min="8" max="8" width="13.85546875" bestFit="1" customWidth="1"/>
    <col min="9" max="9" width="16.42578125" customWidth="1"/>
    <col min="10" max="10" width="14.85546875" customWidth="1"/>
    <col min="11" max="11" width="20.28515625" style="76" customWidth="1"/>
    <col min="12" max="12" width="9.140625" style="5" customWidth="1"/>
    <col min="13" max="14" width="12.85546875" style="5" customWidth="1"/>
  </cols>
  <sheetData>
    <row r="2" spans="2:14" ht="18">
      <c r="B2" s="156" t="s">
        <v>36</v>
      </c>
      <c r="C2" s="156"/>
      <c r="D2" s="156"/>
      <c r="E2" s="156"/>
      <c r="F2" s="156"/>
      <c r="G2" s="156"/>
      <c r="H2" s="156"/>
      <c r="I2" s="156"/>
    </row>
    <row r="3" spans="2:14" ht="18">
      <c r="B3" s="156" t="s">
        <v>50</v>
      </c>
      <c r="C3" s="156"/>
      <c r="D3" s="156"/>
      <c r="E3" s="156"/>
      <c r="F3" s="156"/>
      <c r="G3" s="156"/>
      <c r="H3" s="156"/>
      <c r="I3" s="156"/>
    </row>
    <row r="4" spans="2:14" ht="15.75" thickBot="1">
      <c r="K4" s="157" t="s">
        <v>48</v>
      </c>
    </row>
    <row r="5" spans="2:14" ht="32.25" thickBot="1">
      <c r="B5" s="102" t="s">
        <v>4</v>
      </c>
      <c r="C5" s="102" t="s">
        <v>1</v>
      </c>
      <c r="D5" s="103">
        <v>43586</v>
      </c>
      <c r="E5" s="103">
        <v>43617</v>
      </c>
      <c r="F5" s="103">
        <v>43647</v>
      </c>
      <c r="G5" s="102" t="s">
        <v>0</v>
      </c>
      <c r="H5" s="102" t="s">
        <v>37</v>
      </c>
      <c r="I5" s="124" t="s">
        <v>45</v>
      </c>
      <c r="J5" s="72" t="s">
        <v>5</v>
      </c>
      <c r="K5" s="99" t="s">
        <v>6</v>
      </c>
      <c r="L5" s="73" t="s">
        <v>7</v>
      </c>
      <c r="M5" s="75" t="s">
        <v>9</v>
      </c>
      <c r="N5" s="74" t="s">
        <v>8</v>
      </c>
    </row>
    <row r="6" spans="2:14">
      <c r="B6" s="104">
        <v>1</v>
      </c>
      <c r="C6" s="105" t="s">
        <v>38</v>
      </c>
      <c r="D6" s="106">
        <v>190</v>
      </c>
      <c r="E6" s="106">
        <v>156</v>
      </c>
      <c r="F6" s="106">
        <v>179</v>
      </c>
      <c r="G6" s="106">
        <f t="shared" ref="G6:G12" si="0">SUM(D6:F6)</f>
        <v>525</v>
      </c>
      <c r="H6" s="107">
        <f t="shared" ref="H6:H12" si="1">AVERAGE(D6:F6)</f>
        <v>175</v>
      </c>
      <c r="I6" s="122">
        <f>H6+(H6*20%)</f>
        <v>210</v>
      </c>
      <c r="J6" s="125">
        <f>I6*79200</f>
        <v>16632000</v>
      </c>
      <c r="K6" s="122">
        <v>210</v>
      </c>
      <c r="L6" s="129">
        <v>1</v>
      </c>
      <c r="M6" s="133">
        <v>500</v>
      </c>
      <c r="N6" s="131">
        <f>M6*K6</f>
        <v>105000</v>
      </c>
    </row>
    <row r="7" spans="2:14">
      <c r="B7" s="108">
        <v>2</v>
      </c>
      <c r="C7" s="109" t="s">
        <v>39</v>
      </c>
      <c r="D7" s="110">
        <v>156</v>
      </c>
      <c r="E7" s="106">
        <v>352</v>
      </c>
      <c r="F7" s="106">
        <v>227</v>
      </c>
      <c r="G7" s="106">
        <f t="shared" si="0"/>
        <v>735</v>
      </c>
      <c r="H7" s="111">
        <f t="shared" si="1"/>
        <v>245</v>
      </c>
      <c r="I7" s="122">
        <f>H7+(H7*20%)</f>
        <v>294</v>
      </c>
      <c r="J7" s="126">
        <f t="shared" ref="J7:J12" si="2">I7*79200</f>
        <v>23284800</v>
      </c>
      <c r="K7" s="122">
        <v>294</v>
      </c>
      <c r="L7" s="130">
        <v>1</v>
      </c>
      <c r="M7" s="134">
        <v>500</v>
      </c>
      <c r="N7" s="132">
        <f t="shared" ref="N7:N12" si="3">M7*K7</f>
        <v>147000</v>
      </c>
    </row>
    <row r="8" spans="2:14">
      <c r="B8" s="108">
        <v>3</v>
      </c>
      <c r="C8" s="109" t="s">
        <v>40</v>
      </c>
      <c r="D8" s="110">
        <v>411</v>
      </c>
      <c r="E8" s="106">
        <v>246</v>
      </c>
      <c r="F8" s="106">
        <v>287</v>
      </c>
      <c r="G8" s="106">
        <f t="shared" si="0"/>
        <v>944</v>
      </c>
      <c r="H8" s="111">
        <f t="shared" si="1"/>
        <v>314.66666666666669</v>
      </c>
      <c r="I8" s="122">
        <f t="shared" ref="I8:I12" si="4">H8+(H8*20%)</f>
        <v>377.6</v>
      </c>
      <c r="J8" s="126">
        <f t="shared" si="2"/>
        <v>29905920</v>
      </c>
      <c r="K8" s="122">
        <v>377.6</v>
      </c>
      <c r="L8" s="130">
        <v>1</v>
      </c>
      <c r="M8" s="134">
        <v>500</v>
      </c>
      <c r="N8" s="132">
        <f t="shared" si="3"/>
        <v>188800</v>
      </c>
    </row>
    <row r="9" spans="2:14">
      <c r="B9" s="108">
        <v>4</v>
      </c>
      <c r="C9" s="109" t="s">
        <v>41</v>
      </c>
      <c r="D9" s="110">
        <v>215</v>
      </c>
      <c r="E9" s="106">
        <v>235</v>
      </c>
      <c r="F9" s="106">
        <v>223</v>
      </c>
      <c r="G9" s="106">
        <f t="shared" si="0"/>
        <v>673</v>
      </c>
      <c r="H9" s="111">
        <f t="shared" si="1"/>
        <v>224.33333333333334</v>
      </c>
      <c r="I9" s="122">
        <f t="shared" si="4"/>
        <v>269.20000000000005</v>
      </c>
      <c r="J9" s="126">
        <f t="shared" si="2"/>
        <v>21320640.000000004</v>
      </c>
      <c r="K9" s="122">
        <v>269.20000000000005</v>
      </c>
      <c r="L9" s="130">
        <v>1</v>
      </c>
      <c r="M9" s="134">
        <v>500</v>
      </c>
      <c r="N9" s="132">
        <f t="shared" si="3"/>
        <v>134600.00000000003</v>
      </c>
    </row>
    <row r="10" spans="2:14">
      <c r="B10" s="108">
        <v>5</v>
      </c>
      <c r="C10" s="109" t="s">
        <v>42</v>
      </c>
      <c r="D10" s="110">
        <v>819</v>
      </c>
      <c r="E10" s="110">
        <v>898</v>
      </c>
      <c r="F10" s="110">
        <v>821</v>
      </c>
      <c r="G10" s="110">
        <f t="shared" si="0"/>
        <v>2538</v>
      </c>
      <c r="H10" s="111">
        <f t="shared" si="1"/>
        <v>846</v>
      </c>
      <c r="I10" s="122">
        <f t="shared" si="4"/>
        <v>1015.2</v>
      </c>
      <c r="J10" s="126">
        <f t="shared" si="2"/>
        <v>80403840</v>
      </c>
      <c r="K10" s="122">
        <v>1015.2</v>
      </c>
      <c r="L10" s="130">
        <v>1</v>
      </c>
      <c r="M10" s="134">
        <v>500</v>
      </c>
      <c r="N10" s="132">
        <f t="shared" si="3"/>
        <v>507600</v>
      </c>
    </row>
    <row r="11" spans="2:14">
      <c r="B11" s="108">
        <v>6</v>
      </c>
      <c r="C11" s="109" t="s">
        <v>43</v>
      </c>
      <c r="D11" s="110">
        <v>580</v>
      </c>
      <c r="E11" s="110">
        <v>705</v>
      </c>
      <c r="F11" s="110">
        <v>452</v>
      </c>
      <c r="G11" s="110">
        <f t="shared" si="0"/>
        <v>1737</v>
      </c>
      <c r="H11" s="111">
        <f t="shared" si="1"/>
        <v>579</v>
      </c>
      <c r="I11" s="122">
        <f t="shared" si="4"/>
        <v>694.8</v>
      </c>
      <c r="J11" s="126">
        <f t="shared" si="2"/>
        <v>55028160</v>
      </c>
      <c r="K11" s="122">
        <v>694.8</v>
      </c>
      <c r="L11" s="130">
        <v>1</v>
      </c>
      <c r="M11" s="134">
        <v>500</v>
      </c>
      <c r="N11" s="132">
        <f t="shared" si="3"/>
        <v>347400</v>
      </c>
    </row>
    <row r="12" spans="2:14" ht="15.75" thickBot="1">
      <c r="B12" s="112">
        <v>7</v>
      </c>
      <c r="C12" s="113" t="s">
        <v>44</v>
      </c>
      <c r="D12" s="114">
        <v>384</v>
      </c>
      <c r="E12" s="114">
        <v>406</v>
      </c>
      <c r="F12" s="114">
        <v>395</v>
      </c>
      <c r="G12" s="114">
        <f t="shared" si="0"/>
        <v>1185</v>
      </c>
      <c r="H12" s="115">
        <f t="shared" si="1"/>
        <v>395</v>
      </c>
      <c r="I12" s="122">
        <f t="shared" si="4"/>
        <v>474</v>
      </c>
      <c r="J12" s="127">
        <f t="shared" si="2"/>
        <v>37540800</v>
      </c>
      <c r="K12" s="122">
        <v>474</v>
      </c>
      <c r="L12" s="135">
        <v>1</v>
      </c>
      <c r="M12" s="136">
        <v>500</v>
      </c>
      <c r="N12" s="137">
        <f t="shared" si="3"/>
        <v>237000</v>
      </c>
    </row>
    <row r="13" spans="2:14" ht="15.75" thickBot="1">
      <c r="B13" s="116"/>
      <c r="C13" s="139" t="s">
        <v>0</v>
      </c>
      <c r="D13" s="117">
        <f t="shared" ref="D13:I13" si="5">SUM(D6:D12)</f>
        <v>2755</v>
      </c>
      <c r="E13" s="117">
        <f t="shared" si="5"/>
        <v>2998</v>
      </c>
      <c r="F13" s="117">
        <f t="shared" si="5"/>
        <v>2584</v>
      </c>
      <c r="G13" s="117">
        <f t="shared" si="5"/>
        <v>8337</v>
      </c>
      <c r="H13" s="117">
        <f t="shared" si="5"/>
        <v>2779</v>
      </c>
      <c r="I13" s="123">
        <f t="shared" si="5"/>
        <v>3334.8</v>
      </c>
      <c r="J13" s="128">
        <f>SUM(J6:J12)</f>
        <v>264116160</v>
      </c>
      <c r="K13" s="138">
        <v>3334.8</v>
      </c>
      <c r="L13" s="139"/>
      <c r="M13" s="139"/>
      <c r="N13" s="140">
        <f>SUM(N6:N12)</f>
        <v>1667400</v>
      </c>
    </row>
  </sheetData>
  <mergeCells count="2">
    <mergeCell ref="B2:I2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16"/>
  <sheetViews>
    <sheetView zoomScale="80" zoomScaleNormal="80" workbookViewId="0">
      <selection activeCell="D9" sqref="D9"/>
    </sheetView>
  </sheetViews>
  <sheetFormatPr defaultRowHeight="15"/>
  <cols>
    <col min="1" max="1" width="3.5703125" customWidth="1"/>
    <col min="3" max="3" width="12.85546875" customWidth="1"/>
    <col min="4" max="21" width="12" bestFit="1" customWidth="1"/>
  </cols>
  <sheetData>
    <row r="1" spans="1:37">
      <c r="D1" s="48"/>
    </row>
    <row r="2" spans="1:37">
      <c r="D2" s="48"/>
    </row>
    <row r="3" spans="1:37" ht="21">
      <c r="A3" s="24" t="s">
        <v>16</v>
      </c>
      <c r="B3" s="25"/>
      <c r="C3" s="26"/>
      <c r="D3" s="45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7"/>
      <c r="AF3" s="27"/>
      <c r="AG3" s="27"/>
      <c r="AH3" s="27"/>
      <c r="AI3" s="26"/>
      <c r="AJ3" s="26"/>
      <c r="AK3" s="27"/>
    </row>
    <row r="4" spans="1:37">
      <c r="A4" s="26"/>
      <c r="B4" s="26"/>
      <c r="C4" s="28"/>
      <c r="D4" s="4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7"/>
    </row>
    <row r="5" spans="1:37" ht="15.75" thickBot="1">
      <c r="A5" s="26"/>
      <c r="B5" s="24" t="s">
        <v>49</v>
      </c>
      <c r="C5" s="28"/>
      <c r="D5" s="46" t="s">
        <v>17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7"/>
    </row>
    <row r="6" spans="1:37" ht="15.75" thickBot="1">
      <c r="A6" s="148" t="s">
        <v>18</v>
      </c>
      <c r="B6" s="150" t="s">
        <v>22</v>
      </c>
      <c r="C6" s="150" t="s">
        <v>23</v>
      </c>
      <c r="D6" s="47">
        <v>43678</v>
      </c>
      <c r="E6" s="47">
        <v>43679</v>
      </c>
      <c r="F6" s="47">
        <v>43680</v>
      </c>
      <c r="G6" s="47">
        <v>43681</v>
      </c>
      <c r="H6" s="47">
        <v>43682</v>
      </c>
      <c r="I6" s="47">
        <v>43683</v>
      </c>
      <c r="J6" s="47">
        <v>43684</v>
      </c>
      <c r="K6" s="47">
        <v>43685</v>
      </c>
      <c r="L6" s="47">
        <v>43686</v>
      </c>
      <c r="M6" s="47">
        <v>43687</v>
      </c>
      <c r="N6" s="47">
        <v>43688</v>
      </c>
      <c r="O6" s="47">
        <v>43689</v>
      </c>
      <c r="P6" s="47">
        <v>43690</v>
      </c>
      <c r="Q6" s="47">
        <v>43691</v>
      </c>
      <c r="R6" s="47">
        <v>43692</v>
      </c>
      <c r="S6" s="47">
        <v>43693</v>
      </c>
      <c r="T6" s="47">
        <v>43694</v>
      </c>
      <c r="U6" s="47">
        <v>43695</v>
      </c>
      <c r="V6" s="47">
        <v>43696</v>
      </c>
      <c r="W6" s="47">
        <v>43697</v>
      </c>
      <c r="X6" s="47">
        <v>43698</v>
      </c>
      <c r="Y6" s="47">
        <v>43699</v>
      </c>
      <c r="Z6" s="47">
        <v>43700</v>
      </c>
      <c r="AA6" s="47">
        <v>43701</v>
      </c>
      <c r="AB6" s="47">
        <v>43702</v>
      </c>
      <c r="AC6" s="47">
        <v>43703</v>
      </c>
      <c r="AD6" s="47">
        <v>43704</v>
      </c>
      <c r="AE6" s="47">
        <v>43705</v>
      </c>
      <c r="AF6" s="47">
        <v>43706</v>
      </c>
      <c r="AG6" s="47">
        <v>43707</v>
      </c>
      <c r="AH6" s="47">
        <v>43708</v>
      </c>
      <c r="AI6" s="152" t="s">
        <v>19</v>
      </c>
      <c r="AJ6" s="154" t="s">
        <v>20</v>
      </c>
      <c r="AK6" s="146" t="s">
        <v>31</v>
      </c>
    </row>
    <row r="7" spans="1:37" ht="15.75" thickBot="1">
      <c r="A7" s="149"/>
      <c r="B7" s="151"/>
      <c r="C7" s="151"/>
      <c r="D7" s="61" t="s">
        <v>24</v>
      </c>
      <c r="E7" s="61" t="s">
        <v>25</v>
      </c>
      <c r="F7" s="61" t="s">
        <v>26</v>
      </c>
      <c r="G7" s="61" t="s">
        <v>27</v>
      </c>
      <c r="H7" s="61" t="s">
        <v>28</v>
      </c>
      <c r="I7" s="61" t="s">
        <v>29</v>
      </c>
      <c r="J7" s="61" t="s">
        <v>30</v>
      </c>
      <c r="K7" s="61" t="s">
        <v>24</v>
      </c>
      <c r="L7" s="61" t="s">
        <v>25</v>
      </c>
      <c r="M7" s="61" t="s">
        <v>26</v>
      </c>
      <c r="N7" s="61" t="s">
        <v>27</v>
      </c>
      <c r="O7" s="61" t="s">
        <v>28</v>
      </c>
      <c r="P7" s="61" t="s">
        <v>29</v>
      </c>
      <c r="Q7" s="61" t="s">
        <v>30</v>
      </c>
      <c r="R7" s="61" t="s">
        <v>24</v>
      </c>
      <c r="S7" s="61" t="s">
        <v>25</v>
      </c>
      <c r="T7" s="61" t="s">
        <v>26</v>
      </c>
      <c r="U7" s="61" t="s">
        <v>27</v>
      </c>
      <c r="V7" s="61" t="s">
        <v>28</v>
      </c>
      <c r="W7" s="61" t="s">
        <v>29</v>
      </c>
      <c r="X7" s="61" t="s">
        <v>30</v>
      </c>
      <c r="Y7" s="61" t="s">
        <v>24</v>
      </c>
      <c r="Z7" s="61" t="s">
        <v>25</v>
      </c>
      <c r="AA7" s="61" t="s">
        <v>26</v>
      </c>
      <c r="AB7" s="61" t="s">
        <v>27</v>
      </c>
      <c r="AC7" s="61" t="s">
        <v>28</v>
      </c>
      <c r="AD7" s="61" t="s">
        <v>29</v>
      </c>
      <c r="AE7" s="61" t="s">
        <v>30</v>
      </c>
      <c r="AF7" s="61" t="s">
        <v>24</v>
      </c>
      <c r="AG7" s="61" t="s">
        <v>25</v>
      </c>
      <c r="AH7" s="61" t="s">
        <v>26</v>
      </c>
      <c r="AI7" s="153"/>
      <c r="AJ7" s="155"/>
      <c r="AK7" s="147"/>
    </row>
    <row r="8" spans="1:37" ht="15.75">
      <c r="A8" s="34">
        <v>1</v>
      </c>
      <c r="B8" s="105" t="s">
        <v>38</v>
      </c>
      <c r="C8" s="77">
        <v>210</v>
      </c>
      <c r="D8" s="62"/>
      <c r="E8" s="62"/>
      <c r="F8" s="62"/>
      <c r="G8" s="57"/>
      <c r="H8" s="32"/>
      <c r="I8" s="62"/>
      <c r="J8" s="32"/>
      <c r="K8" s="32"/>
      <c r="L8" s="62"/>
      <c r="M8" s="62"/>
      <c r="N8" s="57"/>
      <c r="O8" s="32"/>
      <c r="P8" s="62"/>
      <c r="Q8" s="32"/>
      <c r="R8" s="62"/>
      <c r="S8" s="62"/>
      <c r="T8" s="57"/>
      <c r="U8" s="57"/>
      <c r="V8" s="32"/>
      <c r="W8" s="62"/>
      <c r="X8" s="32"/>
      <c r="Y8" s="32"/>
      <c r="Z8" s="62"/>
      <c r="AA8" s="62"/>
      <c r="AB8" s="57"/>
      <c r="AC8" s="32"/>
      <c r="AD8" s="62"/>
      <c r="AE8" s="62"/>
      <c r="AF8" s="62"/>
      <c r="AG8" s="62"/>
      <c r="AH8" s="62"/>
      <c r="AI8" s="35">
        <f>SUM(D8:AG8)</f>
        <v>0</v>
      </c>
      <c r="AJ8" s="49">
        <f t="shared" ref="AJ8:AJ15" si="0">AI8/C8</f>
        <v>0</v>
      </c>
      <c r="AK8" s="51">
        <v>0</v>
      </c>
    </row>
    <row r="9" spans="1:37" ht="15.75">
      <c r="A9" s="36">
        <v>2</v>
      </c>
      <c r="B9" s="109" t="s">
        <v>39</v>
      </c>
      <c r="C9" s="78">
        <v>294</v>
      </c>
      <c r="D9" s="63"/>
      <c r="E9" s="63"/>
      <c r="F9" s="63"/>
      <c r="G9" s="58"/>
      <c r="H9" s="33"/>
      <c r="I9" s="63"/>
      <c r="J9" s="33"/>
      <c r="K9" s="33"/>
      <c r="L9" s="63"/>
      <c r="M9" s="63"/>
      <c r="N9" s="58"/>
      <c r="O9" s="33"/>
      <c r="P9" s="63"/>
      <c r="Q9" s="33"/>
      <c r="R9" s="63"/>
      <c r="S9" s="63"/>
      <c r="T9" s="58"/>
      <c r="U9" s="58"/>
      <c r="V9" s="33"/>
      <c r="W9" s="63"/>
      <c r="X9" s="33"/>
      <c r="Y9" s="33"/>
      <c r="Z9" s="63"/>
      <c r="AA9" s="63"/>
      <c r="AB9" s="58"/>
      <c r="AC9" s="33"/>
      <c r="AD9" s="63"/>
      <c r="AE9" s="63"/>
      <c r="AF9" s="63"/>
      <c r="AG9" s="63"/>
      <c r="AH9" s="63"/>
      <c r="AI9" s="35">
        <f>SUM(D9:AG9)</f>
        <v>0</v>
      </c>
      <c r="AJ9" s="49">
        <f t="shared" si="0"/>
        <v>0</v>
      </c>
      <c r="AK9" s="50">
        <v>0</v>
      </c>
    </row>
    <row r="10" spans="1:37" ht="15.75">
      <c r="A10" s="36">
        <v>3</v>
      </c>
      <c r="B10" s="109" t="s">
        <v>40</v>
      </c>
      <c r="C10" s="78">
        <v>377.6</v>
      </c>
      <c r="D10" s="63"/>
      <c r="E10" s="63"/>
      <c r="F10" s="63"/>
      <c r="G10" s="58"/>
      <c r="H10" s="33"/>
      <c r="I10" s="63"/>
      <c r="J10" s="33"/>
      <c r="K10" s="33"/>
      <c r="L10" s="63"/>
      <c r="M10" s="63"/>
      <c r="N10" s="58"/>
      <c r="O10" s="33"/>
      <c r="P10" s="63"/>
      <c r="Q10" s="33"/>
      <c r="R10" s="63"/>
      <c r="S10" s="63"/>
      <c r="T10" s="58"/>
      <c r="U10" s="58"/>
      <c r="V10" s="33"/>
      <c r="W10" s="63"/>
      <c r="X10" s="33"/>
      <c r="Y10" s="33"/>
      <c r="Z10" s="63"/>
      <c r="AA10" s="63"/>
      <c r="AB10" s="58"/>
      <c r="AC10" s="33"/>
      <c r="AD10" s="63"/>
      <c r="AE10" s="63"/>
      <c r="AF10" s="63"/>
      <c r="AG10" s="63"/>
      <c r="AH10" s="63"/>
      <c r="AI10" s="35">
        <f>SUM(D10:AG10)</f>
        <v>0</v>
      </c>
      <c r="AJ10" s="66">
        <f t="shared" si="0"/>
        <v>0</v>
      </c>
      <c r="AK10" s="67">
        <f>AI10*500</f>
        <v>0</v>
      </c>
    </row>
    <row r="11" spans="1:37" ht="15.75">
      <c r="A11" s="36">
        <v>4</v>
      </c>
      <c r="B11" s="109" t="s">
        <v>42</v>
      </c>
      <c r="C11" s="78">
        <v>269.20000000000005</v>
      </c>
      <c r="D11" s="63"/>
      <c r="E11" s="63"/>
      <c r="F11" s="63"/>
      <c r="G11" s="58"/>
      <c r="H11" s="33"/>
      <c r="I11" s="63"/>
      <c r="J11" s="33"/>
      <c r="K11" s="33"/>
      <c r="L11" s="63"/>
      <c r="M11" s="63"/>
      <c r="N11" s="58"/>
      <c r="O11" s="33"/>
      <c r="P11" s="63"/>
      <c r="Q11" s="33"/>
      <c r="R11" s="63"/>
      <c r="S11" s="63"/>
      <c r="T11" s="58"/>
      <c r="U11" s="58"/>
      <c r="V11" s="33"/>
      <c r="W11" s="63"/>
      <c r="X11" s="33"/>
      <c r="Y11" s="33"/>
      <c r="Z11" s="63"/>
      <c r="AA11" s="63"/>
      <c r="AB11" s="58"/>
      <c r="AC11" s="33"/>
      <c r="AD11" s="63"/>
      <c r="AE11" s="63"/>
      <c r="AF11" s="63"/>
      <c r="AG11" s="63"/>
      <c r="AH11" s="63"/>
      <c r="AI11" s="35"/>
      <c r="AJ11" s="66"/>
      <c r="AK11" s="67"/>
    </row>
    <row r="12" spans="1:37" ht="15.75">
      <c r="A12" s="36">
        <v>5</v>
      </c>
      <c r="B12" s="109" t="s">
        <v>43</v>
      </c>
      <c r="C12" s="78">
        <v>1015.2</v>
      </c>
      <c r="D12" s="63"/>
      <c r="E12" s="63"/>
      <c r="F12" s="63"/>
      <c r="G12" s="58"/>
      <c r="H12" s="33"/>
      <c r="I12" s="63"/>
      <c r="J12" s="33"/>
      <c r="K12" s="33"/>
      <c r="L12" s="63"/>
      <c r="M12" s="63"/>
      <c r="N12" s="58"/>
      <c r="O12" s="33"/>
      <c r="P12" s="63"/>
      <c r="Q12" s="33"/>
      <c r="R12" s="63"/>
      <c r="S12" s="63"/>
      <c r="T12" s="58"/>
      <c r="U12" s="58"/>
      <c r="V12" s="33"/>
      <c r="W12" s="63"/>
      <c r="X12" s="33"/>
      <c r="Y12" s="33"/>
      <c r="Z12" s="63"/>
      <c r="AA12" s="63"/>
      <c r="AB12" s="58"/>
      <c r="AC12" s="33"/>
      <c r="AD12" s="63"/>
      <c r="AE12" s="63"/>
      <c r="AF12" s="63"/>
      <c r="AG12" s="63"/>
      <c r="AH12" s="63"/>
      <c r="AI12" s="35"/>
      <c r="AJ12" s="66"/>
      <c r="AK12" s="67"/>
    </row>
    <row r="13" spans="1:37" ht="15.75">
      <c r="A13" s="36">
        <v>6</v>
      </c>
      <c r="B13" s="113" t="s">
        <v>44</v>
      </c>
      <c r="C13" s="78">
        <v>694.8</v>
      </c>
      <c r="D13" s="63"/>
      <c r="E13" s="63"/>
      <c r="F13" s="63"/>
      <c r="G13" s="58"/>
      <c r="H13" s="33"/>
      <c r="I13" s="63"/>
      <c r="J13" s="33"/>
      <c r="K13" s="33"/>
      <c r="L13" s="63"/>
      <c r="M13" s="63"/>
      <c r="N13" s="58"/>
      <c r="O13" s="33"/>
      <c r="P13" s="63"/>
      <c r="Q13" s="33"/>
      <c r="R13" s="63"/>
      <c r="S13" s="63"/>
      <c r="T13" s="58"/>
      <c r="U13" s="58"/>
      <c r="V13" s="33"/>
      <c r="W13" s="63"/>
      <c r="X13" s="33"/>
      <c r="Y13" s="33"/>
      <c r="Z13" s="63"/>
      <c r="AA13" s="63"/>
      <c r="AB13" s="58"/>
      <c r="AC13" s="33"/>
      <c r="AD13" s="63"/>
      <c r="AE13" s="63"/>
      <c r="AF13" s="63"/>
      <c r="AG13" s="63"/>
      <c r="AH13" s="63"/>
      <c r="AI13" s="35"/>
      <c r="AJ13" s="66"/>
      <c r="AK13" s="67"/>
    </row>
    <row r="14" spans="1:37" ht="16.5" thickBot="1">
      <c r="A14" s="37">
        <v>7</v>
      </c>
      <c r="B14" s="113" t="s">
        <v>44</v>
      </c>
      <c r="C14" s="121">
        <v>474</v>
      </c>
      <c r="D14" s="63"/>
      <c r="E14" s="63"/>
      <c r="F14" s="63"/>
      <c r="G14" s="58"/>
      <c r="H14" s="33"/>
      <c r="I14" s="63"/>
      <c r="J14" s="33"/>
      <c r="K14" s="33"/>
      <c r="L14" s="63"/>
      <c r="M14" s="63"/>
      <c r="N14" s="58"/>
      <c r="O14" s="33"/>
      <c r="P14" s="63"/>
      <c r="Q14" s="33"/>
      <c r="R14" s="63"/>
      <c r="S14" s="63"/>
      <c r="T14" s="58"/>
      <c r="U14" s="58"/>
      <c r="V14" s="33"/>
      <c r="W14" s="63"/>
      <c r="X14" s="33"/>
      <c r="Y14" s="33"/>
      <c r="Z14" s="63"/>
      <c r="AA14" s="63"/>
      <c r="AB14" s="58"/>
      <c r="AC14" s="33"/>
      <c r="AD14" s="63"/>
      <c r="AE14" s="63"/>
      <c r="AF14" s="63"/>
      <c r="AG14" s="63"/>
      <c r="AH14" s="63"/>
      <c r="AI14" s="35">
        <f>SUM(D14:AG14)</f>
        <v>0</v>
      </c>
      <c r="AJ14" s="66">
        <f t="shared" si="0"/>
        <v>0</v>
      </c>
      <c r="AK14" s="68">
        <v>0</v>
      </c>
    </row>
    <row r="15" spans="1:37" ht="17.25" thickTop="1" thickBot="1">
      <c r="A15" s="119"/>
      <c r="B15" s="120"/>
      <c r="C15" s="56">
        <v>3334.8</v>
      </c>
      <c r="D15" s="65"/>
      <c r="E15" s="65"/>
      <c r="F15" s="65"/>
      <c r="G15" s="60"/>
      <c r="H15" s="40"/>
      <c r="I15" s="65"/>
      <c r="J15" s="40"/>
      <c r="K15" s="40"/>
      <c r="L15" s="65"/>
      <c r="M15" s="65"/>
      <c r="N15" s="60"/>
      <c r="O15" s="40"/>
      <c r="P15" s="65"/>
      <c r="Q15" s="40"/>
      <c r="R15" s="65"/>
      <c r="S15" s="65"/>
      <c r="T15" s="60"/>
      <c r="U15" s="60"/>
      <c r="V15" s="40"/>
      <c r="W15" s="65"/>
      <c r="X15" s="40"/>
      <c r="Y15" s="40"/>
      <c r="Z15" s="65"/>
      <c r="AA15" s="65"/>
      <c r="AB15" s="60"/>
      <c r="AC15" s="40"/>
      <c r="AD15" s="65"/>
      <c r="AE15" s="65"/>
      <c r="AF15" s="65"/>
      <c r="AG15" s="65"/>
      <c r="AH15" s="65"/>
      <c r="AI15" s="41">
        <f>SUM(AI8:AI14)</f>
        <v>0</v>
      </c>
      <c r="AJ15" s="70">
        <f t="shared" si="0"/>
        <v>0</v>
      </c>
      <c r="AK15" s="71">
        <f>SUM(AK10:AK14)</f>
        <v>0</v>
      </c>
    </row>
    <row r="16" spans="1:37">
      <c r="B16" s="118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CV PELITA HATI</vt:lpstr>
      <vt:lpstr>lap.pencapain</vt:lpstr>
      <vt:lpstr>CV JAYA BAROKAH</vt:lpstr>
      <vt:lpstr>lap.pencapaian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2019-07-31T10:39:33Z</dcterms:modified>
</cp:coreProperties>
</file>