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 activeTab="1"/>
  </bookViews>
  <sheets>
    <sheet name="Promo Mailer September'19" sheetId="5" r:id="rId1"/>
    <sheet name="Lampiran" sheetId="6" r:id="rId2"/>
  </sheets>
  <definedNames>
    <definedName name="_xlnm.Print_Area" localSheetId="1">Lampiran!#REF!</definedName>
    <definedName name="_xlnm.Print_Area" localSheetId="0">'Promo Mailer September''19'!$A$2:$E$14</definedName>
  </definedNames>
  <calcPr calcId="124519"/>
</workbook>
</file>

<file path=xl/calcChain.xml><?xml version="1.0" encoding="utf-8"?>
<calcChain xmlns="http://schemas.openxmlformats.org/spreadsheetml/2006/main">
  <c r="H15" i="6"/>
  <c r="H14"/>
  <c r="H13"/>
  <c r="H11"/>
  <c r="H10"/>
  <c r="H9"/>
  <c r="I9" s="1"/>
  <c r="I5"/>
  <c r="G9"/>
  <c r="F9"/>
  <c r="H6" l="1"/>
  <c r="H5"/>
  <c r="H7"/>
  <c r="I10" l="1"/>
  <c r="I13"/>
  <c r="I16"/>
  <c r="I18"/>
  <c r="H8"/>
  <c r="G8"/>
  <c r="H22"/>
  <c r="H24"/>
  <c r="I17"/>
  <c r="H17"/>
  <c r="H16"/>
  <c r="G10"/>
  <c r="G11"/>
  <c r="G12"/>
  <c r="H12" s="1"/>
  <c r="G13"/>
  <c r="G14"/>
  <c r="G15"/>
  <c r="F24" l="1"/>
  <c r="G24" s="1"/>
  <c r="G7"/>
  <c r="G6"/>
  <c r="G5"/>
  <c r="E26"/>
  <c r="G23"/>
  <c r="H23" s="1"/>
  <c r="G22"/>
  <c r="I22" l="1"/>
  <c r="G21"/>
  <c r="H21" s="1"/>
  <c r="H19"/>
  <c r="G19"/>
  <c r="G20"/>
  <c r="H20" s="1"/>
  <c r="G18" l="1"/>
  <c r="H18" l="1"/>
  <c r="H26" l="1"/>
  <c r="E15" i="5"/>
</calcChain>
</file>

<file path=xl/sharedStrings.xml><?xml version="1.0" encoding="utf-8"?>
<sst xmlns="http://schemas.openxmlformats.org/spreadsheetml/2006/main" count="89" uniqueCount="72">
  <si>
    <t>NO</t>
  </si>
  <si>
    <t>JENIS KEGIATAN</t>
  </si>
  <si>
    <t>JML POS/DANA/SAMPLE/DLL</t>
  </si>
  <si>
    <t>JENIS/ITEM</t>
  </si>
  <si>
    <t>TGL PELAKSANAAN</t>
  </si>
  <si>
    <t>L P A P</t>
  </si>
  <si>
    <t>ESTIMASI BIAYA</t>
  </si>
  <si>
    <t>ACCOUNT</t>
  </si>
  <si>
    <t>APA</t>
  </si>
  <si>
    <t>PERIODE</t>
  </si>
  <si>
    <t>MEKANISME</t>
  </si>
  <si>
    <t xml:space="preserve">MAILER </t>
  </si>
  <si>
    <t>TARGET QTY (pcs)</t>
  </si>
  <si>
    <t>ESTIMASI CLAIM</t>
  </si>
  <si>
    <t>TOTAL</t>
  </si>
  <si>
    <t>ALFAMART</t>
  </si>
  <si>
    <t>LSI</t>
  </si>
  <si>
    <t xml:space="preserve">AVG SALES </t>
  </si>
  <si>
    <t>Estimasi klaim Promo</t>
  </si>
  <si>
    <t xml:space="preserve">Total Biaya Mailer </t>
  </si>
  <si>
    <t>PROMO MAILER KARA SANTAN</t>
  </si>
  <si>
    <t>IDM</t>
  </si>
  <si>
    <t>Sun Kara TCA 65 ml</t>
  </si>
  <si>
    <t>Potongan Rp. 1,000 /pcs Kara Santan 200 ml (10,200==&gt;9,200)</t>
  </si>
  <si>
    <t>Potongan Rp. 900 /pcs Sun Kara TCA 65 ml (3,400 ==&gt;2,500 /pcs)</t>
  </si>
  <si>
    <t>Potongan Rp. 800 /pcs Sun Kara 200 ml (8,890 ==&gt;7,990 /pcs)</t>
  </si>
  <si>
    <t>PROMO MAILER KARA SANTAN di IDM</t>
  </si>
  <si>
    <t xml:space="preserve"> </t>
  </si>
  <si>
    <t>Potongan Rp. 500 /pcs Sun Kara TCA 65 ml (7,000 ==&gt;5,700 /2pcs)</t>
  </si>
  <si>
    <t>ALFAMIDI</t>
  </si>
  <si>
    <t>PROMO MAILER KARA NDC</t>
  </si>
  <si>
    <t>Potongan Rp. 1,000 /pcs Kara Santan 200 ml (9,490==&gt;8,490)</t>
  </si>
  <si>
    <t>Potongan Rp. 600 /pcs Kara Sari Kelapa CUP 220  (5,990 ==&gt;4,990)</t>
  </si>
  <si>
    <t>Potongan Rp. 750 /pcs Kara Sari Kelapa SP 360 mll (7.590 ==&gt;6.590)</t>
  </si>
  <si>
    <t xml:space="preserve">Kara Santan 200 ml, Sun Kara 200 ml, Sun Kara TCA </t>
  </si>
  <si>
    <t>PROMO MAILER KARA SANTAN di Alfamidi</t>
  </si>
  <si>
    <t>PROMO MAILER KARA NDC di Alfamidi</t>
  </si>
  <si>
    <t>Kara NDC SP 360 ml, Kara NDC CUP 220 ml, Kara NDC Bag Plain 1 kg</t>
  </si>
  <si>
    <t>PROMO MAILER KARA SANTAN di LSI</t>
  </si>
  <si>
    <t>PROMO MAILER KARA NDC di LSI</t>
  </si>
  <si>
    <t>16 - 30 September 2019</t>
  </si>
  <si>
    <t>Potongan Rp. 800 /pcs Sun Kara 200 ml (9,500 ==&gt;8,500 /pcs)</t>
  </si>
  <si>
    <t>Potongan Rp. 600 /pcs Sun Kara TCA 65 ml (3,600 ==&gt;2,900 /pcs)</t>
  </si>
  <si>
    <t>Potongan Rp. 500 /pcs Sun Kara Powder 20 gr (2,400 ==&gt;1,900 /pcs)</t>
  </si>
  <si>
    <t>PROMO INSTORE KARA SANTAN</t>
  </si>
  <si>
    <t>04 - 10 September 2019</t>
  </si>
  <si>
    <t>18 - 24 September 2019</t>
  </si>
  <si>
    <t>Potongan Rp. 500 /2pcs Sun Kara Powder 20 gr (3,980 ==&gt;, 2,990/2pcs)</t>
  </si>
  <si>
    <t>Potongan Rp. 1,000 /2pcs Sun Kara TCA 65 ml (6,590 ==&gt;5,590 /2pcs)</t>
  </si>
  <si>
    <t>Potongan Rp. 1,650 /pcs Kara Sari Kelapa Plain 1 kgl (16,290 ==&gt;14,690)</t>
  </si>
  <si>
    <t>19 - 25 September 2019</t>
  </si>
  <si>
    <t>Promo Instore Kara Santan di ALFAMART</t>
  </si>
  <si>
    <t>Promo Instore Kara NDC di ALFAMART</t>
  </si>
  <si>
    <t xml:space="preserve">PROMO INSTORE KARA NDC </t>
  </si>
  <si>
    <t>Kara NDC Bag Plain 1 kg</t>
  </si>
  <si>
    <t>Estimasi Claim Promo Rp. 180,948,570</t>
  </si>
  <si>
    <t>Potongan Rp. 1,000 /pcs Kara Sari Kelapa SP 360 mll (6.900 ==&gt;5.500)</t>
  </si>
  <si>
    <t>Estimasi Claim Promo Rp. 70,998,850</t>
  </si>
  <si>
    <t>Sun Kara Santan 200 ml</t>
  </si>
  <si>
    <t>Biaya Mailer Rp. 80,000,000 + Estimasi Claim Promo Rp. 79,894,000 = Rp. 159,894,000</t>
  </si>
  <si>
    <t>Biaya Mailer Rp. 80,000,000 + Estimasi Claim Promo Rp. 220,849,900 = Rp. 300,849,900</t>
  </si>
  <si>
    <t>Biaya Mailer Rp. 17,000,000 + Estimasi Claim Promo Rp. 35,914,500 = Rp. 52,914,500</t>
  </si>
  <si>
    <t>Biaya Mailer Rp. 35,000,000 + Estimasi Claim Promo Rp. 39,924,500 = Rp. 74,924,500</t>
  </si>
  <si>
    <t>REKAP PROMO MAILER September 2019</t>
  </si>
  <si>
    <t>Total Biaya Promo September 2019</t>
  </si>
  <si>
    <t>Potongan Rp. 800 /pcs Kara Santan 200 ml (10,200==&gt;9,200)</t>
  </si>
  <si>
    <t>Potongan Rp. 700 /pcs Sun Kara 200 ml (9,500 ==&gt;8,300 /pcs)</t>
  </si>
  <si>
    <t>Potongan Rp. 200 /pcs Kara Sari Kelapa Cup 220 mll (4.500 ==&gt;4.000)</t>
  </si>
  <si>
    <t>Potongan Rp. 400 /pcs Kara Sari Kelapa SP 360 mll (6.900 ==&gt;5.500)</t>
  </si>
  <si>
    <t>Potongan Rp. 800 /pcs Kara Sari Kelapa Plain 1 kgl (16,900 ==&gt;14,900)</t>
  </si>
  <si>
    <t>Estimasi Claim Promo Rp. 100,090,640</t>
  </si>
  <si>
    <t xml:space="preserve">Estimasi Claim Promo Rp. 36,027,680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</si>
</sst>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4" fontId="2" fillId="0" borderId="3" xfId="1" applyNumberFormat="1" applyFont="1" applyBorder="1" applyAlignment="1">
      <alignment vertical="center"/>
    </xf>
    <xf numFmtId="0" fontId="3" fillId="0" borderId="8" xfId="0" applyFont="1" applyBorder="1"/>
    <xf numFmtId="164" fontId="3" fillId="0" borderId="8" xfId="1" applyNumberFormat="1" applyFont="1" applyBorder="1" applyAlignment="1">
      <alignment vertical="center"/>
    </xf>
    <xf numFmtId="164" fontId="3" fillId="0" borderId="8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vertical="center"/>
    </xf>
    <xf numFmtId="164" fontId="3" fillId="0" borderId="9" xfId="0" applyNumberFormat="1" applyFont="1" applyBorder="1"/>
    <xf numFmtId="164" fontId="3" fillId="0" borderId="14" xfId="1" applyNumberFormat="1" applyFont="1" applyBorder="1" applyAlignment="1">
      <alignment vertical="center"/>
    </xf>
    <xf numFmtId="0" fontId="3" fillId="0" borderId="9" xfId="0" applyFont="1" applyBorder="1"/>
    <xf numFmtId="164" fontId="3" fillId="0" borderId="8" xfId="0" applyNumberFormat="1" applyFont="1" applyBorder="1"/>
    <xf numFmtId="164" fontId="3" fillId="0" borderId="14" xfId="1" applyNumberFormat="1" applyFont="1" applyBorder="1" applyAlignment="1">
      <alignment horizontal="center" vertical="center"/>
    </xf>
    <xf numFmtId="164" fontId="3" fillId="0" borderId="14" xfId="0" applyNumberFormat="1" applyFont="1" applyBorder="1"/>
    <xf numFmtId="164" fontId="3" fillId="0" borderId="9" xfId="1" applyNumberFormat="1" applyFont="1" applyBorder="1" applyAlignment="1">
      <alignment horizontal="center" vertical="center"/>
    </xf>
    <xf numFmtId="0" fontId="3" fillId="0" borderId="14" xfId="0" applyFont="1" applyBorder="1"/>
    <xf numFmtId="164" fontId="3" fillId="2" borderId="8" xfId="0" applyNumberFormat="1" applyFont="1" applyFill="1" applyBorder="1"/>
    <xf numFmtId="164" fontId="3" fillId="0" borderId="3" xfId="1" applyNumberFormat="1" applyFont="1" applyBorder="1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/>
    <xf numFmtId="0" fontId="3" fillId="0" borderId="6" xfId="0" applyFont="1" applyFill="1" applyBorder="1"/>
    <xf numFmtId="164" fontId="3" fillId="0" borderId="0" xfId="1" applyNumberFormat="1" applyFont="1" applyAlignment="1">
      <alignment horizontal="left"/>
    </xf>
    <xf numFmtId="164" fontId="3" fillId="0" borderId="0" xfId="0" applyNumberFormat="1" applyFont="1"/>
    <xf numFmtId="0" fontId="3" fillId="0" borderId="15" xfId="0" applyFont="1" applyBorder="1"/>
    <xf numFmtId="164" fontId="3" fillId="0" borderId="3" xfId="1" applyNumberFormat="1" applyFont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/>
    </xf>
    <xf numFmtId="164" fontId="3" fillId="2" borderId="14" xfId="0" applyNumberFormat="1" applyFont="1" applyFill="1" applyBorder="1"/>
    <xf numFmtId="164" fontId="3" fillId="0" borderId="3" xfId="0" applyNumberFormat="1" applyFont="1" applyBorder="1" applyAlignment="1">
      <alignment vertical="center"/>
    </xf>
    <xf numFmtId="164" fontId="0" fillId="0" borderId="0" xfId="0" applyNumberFormat="1"/>
    <xf numFmtId="164" fontId="3" fillId="0" borderId="14" xfId="1" applyNumberFormat="1" applyFont="1" applyBorder="1"/>
    <xf numFmtId="164" fontId="3" fillId="0" borderId="8" xfId="1" applyNumberFormat="1" applyFont="1" applyBorder="1"/>
    <xf numFmtId="17" fontId="3" fillId="0" borderId="16" xfId="0" applyNumberFormat="1" applyFont="1" applyBorder="1"/>
    <xf numFmtId="164" fontId="3" fillId="2" borderId="8" xfId="1" applyNumberFormat="1" applyFont="1" applyFill="1" applyBorder="1" applyAlignment="1">
      <alignment horizontal="center" vertical="center"/>
    </xf>
    <xf numFmtId="164" fontId="3" fillId="2" borderId="14" xfId="1" applyNumberFormat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164" fontId="3" fillId="2" borderId="7" xfId="1" applyNumberFormat="1" applyFont="1" applyFill="1" applyBorder="1" applyAlignment="1">
      <alignment horizontal="center" vertical="center"/>
    </xf>
    <xf numFmtId="164" fontId="3" fillId="0" borderId="10" xfId="1" applyNumberFormat="1" applyFont="1" applyBorder="1" applyAlignment="1">
      <alignment vertical="center"/>
    </xf>
    <xf numFmtId="164" fontId="3" fillId="0" borderId="10" xfId="1" applyNumberFormat="1" applyFont="1" applyBorder="1" applyAlignment="1">
      <alignment horizontal="center" vertical="center"/>
    </xf>
    <xf numFmtId="164" fontId="3" fillId="0" borderId="10" xfId="0" applyNumberFormat="1" applyFont="1" applyBorder="1"/>
    <xf numFmtId="0" fontId="3" fillId="2" borderId="14" xfId="0" applyFont="1" applyFill="1" applyBorder="1"/>
    <xf numFmtId="0" fontId="3" fillId="2" borderId="9" xfId="0" applyFont="1" applyFill="1" applyBorder="1"/>
    <xf numFmtId="0" fontId="3" fillId="2" borderId="17" xfId="0" applyFont="1" applyFill="1" applyBorder="1"/>
    <xf numFmtId="164" fontId="3" fillId="0" borderId="9" xfId="1" applyNumberFormat="1" applyFont="1" applyBorder="1"/>
    <xf numFmtId="164" fontId="3" fillId="2" borderId="9" xfId="0" applyNumberFormat="1" applyFont="1" applyFill="1" applyBorder="1"/>
    <xf numFmtId="164" fontId="3" fillId="0" borderId="9" xfId="1" applyNumberFormat="1" applyFont="1" applyBorder="1" applyAlignment="1">
      <alignment horizontal="center" vertical="center"/>
    </xf>
    <xf numFmtId="0" fontId="3" fillId="2" borderId="10" xfId="0" applyFont="1" applyFill="1" applyBorder="1"/>
    <xf numFmtId="17" fontId="3" fillId="0" borderId="1" xfId="0" applyNumberFormat="1" applyFont="1" applyBorder="1"/>
    <xf numFmtId="164" fontId="3" fillId="0" borderId="5" xfId="1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164" fontId="3" fillId="2" borderId="7" xfId="1" applyNumberFormat="1" applyFont="1" applyFill="1" applyBorder="1" applyAlignment="1">
      <alignment horizontal="center" vertical="center"/>
    </xf>
    <xf numFmtId="164" fontId="3" fillId="2" borderId="11" xfId="1" applyNumberFormat="1" applyFont="1" applyFill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164" fontId="3" fillId="0" borderId="11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164" fontId="3" fillId="2" borderId="14" xfId="1" applyNumberFormat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20"/>
  <sheetViews>
    <sheetView topLeftCell="D1" workbookViewId="0">
      <selection activeCell="E17" sqref="E17"/>
    </sheetView>
  </sheetViews>
  <sheetFormatPr defaultRowHeight="14.25"/>
  <cols>
    <col min="1" max="1" width="4.42578125" style="21" bestFit="1" customWidth="1"/>
    <col min="2" max="2" width="23.85546875" style="21" bestFit="1" customWidth="1"/>
    <col min="3" max="3" width="45.85546875" style="21" bestFit="1" customWidth="1"/>
    <col min="4" max="4" width="71.85546875" style="21" bestFit="1" customWidth="1"/>
    <col min="5" max="5" width="93.5703125" style="21" bestFit="1" customWidth="1"/>
    <col min="6" max="16384" width="9.140625" style="21"/>
  </cols>
  <sheetData>
    <row r="2" spans="1:5">
      <c r="A2" s="59" t="s">
        <v>63</v>
      </c>
      <c r="B2" s="59"/>
      <c r="C2" s="59"/>
    </row>
    <row r="4" spans="1:5">
      <c r="A4" s="22" t="s">
        <v>0</v>
      </c>
      <c r="B4" s="23" t="s">
        <v>4</v>
      </c>
      <c r="C4" s="22" t="s">
        <v>1</v>
      </c>
      <c r="D4" s="24" t="s">
        <v>3</v>
      </c>
      <c r="E4" s="22" t="s">
        <v>2</v>
      </c>
    </row>
    <row r="5" spans="1:5">
      <c r="A5" s="25">
        <v>1</v>
      </c>
      <c r="B5" s="38" t="s">
        <v>40</v>
      </c>
      <c r="C5" s="26" t="s">
        <v>51</v>
      </c>
      <c r="D5" s="26" t="s">
        <v>34</v>
      </c>
      <c r="E5" s="26" t="s">
        <v>55</v>
      </c>
    </row>
    <row r="6" spans="1:5">
      <c r="A6" s="25">
        <v>2</v>
      </c>
      <c r="B6" s="38" t="s">
        <v>40</v>
      </c>
      <c r="C6" s="26" t="s">
        <v>52</v>
      </c>
      <c r="D6" s="26" t="s">
        <v>54</v>
      </c>
      <c r="E6" s="26" t="s">
        <v>57</v>
      </c>
    </row>
    <row r="7" spans="1:5">
      <c r="A7" s="25">
        <v>4</v>
      </c>
      <c r="B7" s="57" t="s">
        <v>40</v>
      </c>
      <c r="C7" s="30" t="s">
        <v>35</v>
      </c>
      <c r="D7" s="26" t="s">
        <v>34</v>
      </c>
      <c r="E7" s="26" t="s">
        <v>70</v>
      </c>
    </row>
    <row r="8" spans="1:5">
      <c r="A8" s="25">
        <v>5</v>
      </c>
      <c r="B8" s="57" t="s">
        <v>40</v>
      </c>
      <c r="C8" s="30" t="s">
        <v>36</v>
      </c>
      <c r="D8" s="26" t="s">
        <v>37</v>
      </c>
      <c r="E8" s="26" t="s">
        <v>71</v>
      </c>
    </row>
    <row r="9" spans="1:5">
      <c r="A9" s="25">
        <v>6</v>
      </c>
      <c r="B9" s="57" t="s">
        <v>45</v>
      </c>
      <c r="C9" s="30" t="s">
        <v>26</v>
      </c>
      <c r="D9" s="26" t="s">
        <v>58</v>
      </c>
      <c r="E9" s="26" t="s">
        <v>59</v>
      </c>
    </row>
    <row r="10" spans="1:5">
      <c r="A10" s="25"/>
      <c r="B10" s="57" t="s">
        <v>46</v>
      </c>
      <c r="C10" s="30" t="s">
        <v>26</v>
      </c>
      <c r="D10" s="26" t="s">
        <v>22</v>
      </c>
      <c r="E10" s="26" t="s">
        <v>60</v>
      </c>
    </row>
    <row r="11" spans="1:5">
      <c r="A11" s="25">
        <v>7</v>
      </c>
      <c r="B11" s="57" t="s">
        <v>50</v>
      </c>
      <c r="C11" s="30" t="s">
        <v>38</v>
      </c>
      <c r="D11" s="26" t="s">
        <v>34</v>
      </c>
      <c r="E11" s="26" t="s">
        <v>62</v>
      </c>
    </row>
    <row r="12" spans="1:5">
      <c r="A12" s="25">
        <v>8</v>
      </c>
      <c r="B12" s="57" t="s">
        <v>50</v>
      </c>
      <c r="C12" s="30" t="s">
        <v>39</v>
      </c>
      <c r="D12" s="26" t="s">
        <v>37</v>
      </c>
      <c r="E12" s="26" t="s">
        <v>61</v>
      </c>
    </row>
    <row r="13" spans="1:5">
      <c r="D13" s="27" t="s">
        <v>19</v>
      </c>
      <c r="E13" s="28">
        <v>212000000</v>
      </c>
    </row>
    <row r="14" spans="1:5">
      <c r="D14" s="27" t="s">
        <v>18</v>
      </c>
      <c r="E14" s="29">
        <v>764648340</v>
      </c>
    </row>
    <row r="15" spans="1:5">
      <c r="D15" s="27" t="s">
        <v>64</v>
      </c>
      <c r="E15" s="29">
        <f>SUM(E13:E14)</f>
        <v>976648340</v>
      </c>
    </row>
    <row r="20" spans="5:5">
      <c r="E20" s="21" t="s">
        <v>27</v>
      </c>
    </row>
  </sheetData>
  <mergeCells count="1">
    <mergeCell ref="A2:C2"/>
  </mergeCells>
  <pageMargins left="0.26" right="0.17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26"/>
  <sheetViews>
    <sheetView tabSelected="1" zoomScale="90" zoomScaleNormal="90" workbookViewId="0">
      <pane xSplit="2" ySplit="4" topLeftCell="E5" activePane="bottomRight" state="frozen"/>
      <selection pane="topRight" activeCell="C1" sqref="C1"/>
      <selection pane="bottomLeft" activeCell="A5" sqref="A5"/>
      <selection pane="bottomRight" activeCell="L22" sqref="L22"/>
    </sheetView>
  </sheetViews>
  <sheetFormatPr defaultRowHeight="15"/>
  <cols>
    <col min="1" max="1" width="14.5703125" bestFit="1" customWidth="1"/>
    <col min="2" max="2" width="45.85546875" bestFit="1" customWidth="1"/>
    <col min="3" max="3" width="26" bestFit="1" customWidth="1"/>
    <col min="4" max="4" width="79.140625" bestFit="1" customWidth="1"/>
    <col min="5" max="5" width="15.140625" bestFit="1" customWidth="1"/>
    <col min="6" max="6" width="13.5703125" bestFit="1" customWidth="1"/>
    <col min="7" max="7" width="22.42578125" bestFit="1" customWidth="1"/>
    <col min="8" max="8" width="20" bestFit="1" customWidth="1"/>
    <col min="9" max="9" width="17.5703125" bestFit="1" customWidth="1"/>
  </cols>
  <sheetData>
    <row r="2" spans="1:9" ht="15.75" thickBot="1"/>
    <row r="3" spans="1:9" ht="16.5" thickBot="1">
      <c r="A3" s="72" t="s">
        <v>5</v>
      </c>
      <c r="B3" s="73"/>
      <c r="C3" s="73"/>
      <c r="D3" s="74"/>
      <c r="E3" s="75" t="s">
        <v>6</v>
      </c>
      <c r="F3" s="75"/>
      <c r="G3" s="75"/>
      <c r="H3" s="75"/>
      <c r="I3" s="75"/>
    </row>
    <row r="4" spans="1:9" ht="15.75" thickBot="1">
      <c r="A4" s="1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3" t="s">
        <v>17</v>
      </c>
      <c r="G4" s="4" t="s">
        <v>12</v>
      </c>
      <c r="H4" s="6" t="s">
        <v>13</v>
      </c>
      <c r="I4" s="5" t="s">
        <v>14</v>
      </c>
    </row>
    <row r="5" spans="1:9">
      <c r="A5" s="68" t="s">
        <v>15</v>
      </c>
      <c r="B5" s="60" t="s">
        <v>44</v>
      </c>
      <c r="C5" s="60" t="s">
        <v>40</v>
      </c>
      <c r="D5" s="7" t="s">
        <v>23</v>
      </c>
      <c r="E5" s="62">
        <v>0</v>
      </c>
      <c r="F5" s="8">
        <v>19379</v>
      </c>
      <c r="G5" s="9">
        <f>F5*1.3</f>
        <v>25192.7</v>
      </c>
      <c r="H5" s="14">
        <f>G5*1000</f>
        <v>25192700</v>
      </c>
      <c r="I5" s="65">
        <f>E5+H5+H6+H7+H8</f>
        <v>180948570</v>
      </c>
    </row>
    <row r="6" spans="1:9" ht="13.5" customHeight="1">
      <c r="A6" s="69"/>
      <c r="B6" s="71"/>
      <c r="C6" s="71"/>
      <c r="D6" s="18" t="s">
        <v>41</v>
      </c>
      <c r="E6" s="63"/>
      <c r="F6" s="12">
        <v>27543</v>
      </c>
      <c r="G6" s="15">
        <f>F6*1.3</f>
        <v>35805.9</v>
      </c>
      <c r="H6" s="16">
        <f>G6*800</f>
        <v>28644720</v>
      </c>
      <c r="I6" s="66"/>
    </row>
    <row r="7" spans="1:9" ht="13.5" customHeight="1">
      <c r="A7" s="69"/>
      <c r="B7" s="71"/>
      <c r="C7" s="71"/>
      <c r="D7" s="18" t="s">
        <v>42</v>
      </c>
      <c r="E7" s="63"/>
      <c r="F7" s="47">
        <v>152525</v>
      </c>
      <c r="G7" s="48">
        <f>F7*1.3</f>
        <v>198282.5</v>
      </c>
      <c r="H7" s="49">
        <f>G7*600</f>
        <v>118969500</v>
      </c>
      <c r="I7" s="66"/>
    </row>
    <row r="8" spans="1:9" ht="13.5" customHeight="1" thickBot="1">
      <c r="A8" s="69"/>
      <c r="B8" s="61"/>
      <c r="C8" s="71"/>
      <c r="D8" s="13" t="s">
        <v>43</v>
      </c>
      <c r="E8" s="64"/>
      <c r="F8" s="10">
        <v>14803</v>
      </c>
      <c r="G8" s="55">
        <f t="shared" ref="G8" si="0">F8*1.1</f>
        <v>16283.300000000001</v>
      </c>
      <c r="H8" s="11">
        <f>G8*500</f>
        <v>8141650.0000000009</v>
      </c>
      <c r="I8" s="67"/>
    </row>
    <row r="9" spans="1:9" ht="13.5" customHeight="1" thickBot="1">
      <c r="A9" s="70"/>
      <c r="B9" s="42" t="s">
        <v>53</v>
      </c>
      <c r="C9" s="61"/>
      <c r="D9" s="50" t="s">
        <v>56</v>
      </c>
      <c r="E9" s="46">
        <v>0</v>
      </c>
      <c r="F9" s="10">
        <f>109229/2</f>
        <v>54614.5</v>
      </c>
      <c r="G9" s="55">
        <f>F9*1.3</f>
        <v>70998.850000000006</v>
      </c>
      <c r="H9" s="11">
        <f>G9*1000</f>
        <v>70998850</v>
      </c>
      <c r="I9" s="45">
        <f>E9+H9</f>
        <v>70998850</v>
      </c>
    </row>
    <row r="10" spans="1:9" ht="13.5" customHeight="1">
      <c r="A10" s="68" t="s">
        <v>29</v>
      </c>
      <c r="B10" s="60" t="s">
        <v>20</v>
      </c>
      <c r="C10" s="60" t="s">
        <v>40</v>
      </c>
      <c r="D10" s="7" t="s">
        <v>65</v>
      </c>
      <c r="E10" s="62">
        <v>0</v>
      </c>
      <c r="F10" s="8">
        <v>8403</v>
      </c>
      <c r="G10" s="9">
        <f t="shared" ref="G10:G15" si="1">F10*1.3</f>
        <v>10923.9</v>
      </c>
      <c r="H10" s="14">
        <f>G10*800</f>
        <v>8739120</v>
      </c>
      <c r="I10" s="65">
        <f>E10+H10+H11+H12</f>
        <v>100090640</v>
      </c>
    </row>
    <row r="11" spans="1:9" ht="13.5" customHeight="1">
      <c r="A11" s="69"/>
      <c r="B11" s="71"/>
      <c r="C11" s="71"/>
      <c r="D11" s="18" t="s">
        <v>66</v>
      </c>
      <c r="E11" s="63"/>
      <c r="F11" s="12">
        <v>9627</v>
      </c>
      <c r="G11" s="15">
        <f t="shared" si="1"/>
        <v>12515.1</v>
      </c>
      <c r="H11" s="16">
        <f>G11*700</f>
        <v>8760570</v>
      </c>
      <c r="I11" s="66"/>
    </row>
    <row r="12" spans="1:9" ht="13.5" customHeight="1" thickBot="1">
      <c r="A12" s="69"/>
      <c r="B12" s="61"/>
      <c r="C12" s="71"/>
      <c r="D12" s="13" t="s">
        <v>28</v>
      </c>
      <c r="E12" s="64"/>
      <c r="F12" s="10">
        <v>127063</v>
      </c>
      <c r="G12" s="17">
        <f t="shared" si="1"/>
        <v>165181.9</v>
      </c>
      <c r="H12" s="11">
        <f>G12*500</f>
        <v>82590950</v>
      </c>
      <c r="I12" s="67"/>
    </row>
    <row r="13" spans="1:9" ht="13.5" customHeight="1">
      <c r="A13" s="69"/>
      <c r="B13" s="60" t="s">
        <v>30</v>
      </c>
      <c r="C13" s="71"/>
      <c r="D13" s="52" t="s">
        <v>67</v>
      </c>
      <c r="E13" s="62">
        <v>0</v>
      </c>
      <c r="F13" s="8">
        <v>4400</v>
      </c>
      <c r="G13" s="9">
        <f t="shared" si="1"/>
        <v>5720</v>
      </c>
      <c r="H13" s="14">
        <f>G13*200</f>
        <v>1144000</v>
      </c>
      <c r="I13" s="65">
        <f>E13+H13+H14+H15</f>
        <v>36027680</v>
      </c>
    </row>
    <row r="14" spans="1:9" ht="13.5" customHeight="1">
      <c r="A14" s="69"/>
      <c r="B14" s="71"/>
      <c r="C14" s="71"/>
      <c r="D14" s="50" t="s">
        <v>68</v>
      </c>
      <c r="E14" s="63"/>
      <c r="F14" s="12">
        <v>28164</v>
      </c>
      <c r="G14" s="15">
        <f t="shared" si="1"/>
        <v>36613.200000000004</v>
      </c>
      <c r="H14" s="16">
        <f>G14*400</f>
        <v>14645280.000000002</v>
      </c>
      <c r="I14" s="66"/>
    </row>
    <row r="15" spans="1:9" ht="13.5" customHeight="1" thickBot="1">
      <c r="A15" s="70"/>
      <c r="B15" s="61"/>
      <c r="C15" s="61"/>
      <c r="D15" s="51" t="s">
        <v>69</v>
      </c>
      <c r="E15" s="64"/>
      <c r="F15" s="10">
        <v>19460</v>
      </c>
      <c r="G15" s="17">
        <f t="shared" si="1"/>
        <v>25298</v>
      </c>
      <c r="H15" s="11">
        <f>G15*800</f>
        <v>20238400</v>
      </c>
      <c r="I15" s="67"/>
    </row>
    <row r="16" spans="1:9" ht="13.5" customHeight="1" thickBot="1">
      <c r="A16" s="60" t="s">
        <v>21</v>
      </c>
      <c r="B16" s="60" t="s">
        <v>20</v>
      </c>
      <c r="C16" s="43" t="s">
        <v>45</v>
      </c>
      <c r="D16" s="18" t="s">
        <v>25</v>
      </c>
      <c r="E16" s="32">
        <v>80000000</v>
      </c>
      <c r="F16" s="20">
        <v>43156</v>
      </c>
      <c r="G16" s="31">
        <v>79894</v>
      </c>
      <c r="H16" s="34">
        <f>G16*1000</f>
        <v>79894000</v>
      </c>
      <c r="I16" s="20">
        <f>E16+H16</f>
        <v>159894000</v>
      </c>
    </row>
    <row r="17" spans="1:9" ht="13.5" customHeight="1" thickBot="1">
      <c r="A17" s="61"/>
      <c r="B17" s="61"/>
      <c r="C17" s="43" t="s">
        <v>46</v>
      </c>
      <c r="D17" s="7" t="s">
        <v>24</v>
      </c>
      <c r="E17" s="32">
        <v>80000000</v>
      </c>
      <c r="F17" s="58">
        <v>161445</v>
      </c>
      <c r="G17" s="44">
        <v>276062</v>
      </c>
      <c r="H17" s="34">
        <f>G17*800</f>
        <v>220849600</v>
      </c>
      <c r="I17" s="20">
        <f>E17+H17</f>
        <v>300849600</v>
      </c>
    </row>
    <row r="18" spans="1:9" ht="13.5" customHeight="1">
      <c r="A18" s="76" t="s">
        <v>16</v>
      </c>
      <c r="B18" s="60" t="s">
        <v>20</v>
      </c>
      <c r="C18" s="60" t="s">
        <v>50</v>
      </c>
      <c r="D18" s="7" t="s">
        <v>31</v>
      </c>
      <c r="E18" s="79">
        <v>35000000</v>
      </c>
      <c r="F18" s="37">
        <v>7825</v>
      </c>
      <c r="G18" s="39">
        <f t="shared" ref="G18:G21" si="2">F18*1.1</f>
        <v>8607.5</v>
      </c>
      <c r="H18" s="19">
        <f>G18*1000</f>
        <v>8607500</v>
      </c>
      <c r="I18" s="82">
        <f>E18+H18+H19+H20+H21</f>
        <v>74924500</v>
      </c>
    </row>
    <row r="19" spans="1:9" ht="13.5" customHeight="1">
      <c r="A19" s="77"/>
      <c r="B19" s="71"/>
      <c r="C19" s="71"/>
      <c r="D19" s="18" t="s">
        <v>25</v>
      </c>
      <c r="E19" s="80"/>
      <c r="F19" s="36">
        <v>6525</v>
      </c>
      <c r="G19" s="40">
        <f t="shared" si="2"/>
        <v>7177.5000000000009</v>
      </c>
      <c r="H19" s="33">
        <f>G19*800</f>
        <v>5742000.0000000009</v>
      </c>
      <c r="I19" s="83"/>
    </row>
    <row r="20" spans="1:9" ht="13.5" customHeight="1">
      <c r="A20" s="77"/>
      <c r="B20" s="71"/>
      <c r="C20" s="71"/>
      <c r="D20" s="18" t="s">
        <v>48</v>
      </c>
      <c r="E20" s="80"/>
      <c r="F20" s="36">
        <v>38350</v>
      </c>
      <c r="G20" s="40">
        <f t="shared" si="2"/>
        <v>42185</v>
      </c>
      <c r="H20" s="33">
        <f>G20*500</f>
        <v>21092500</v>
      </c>
      <c r="I20" s="83"/>
    </row>
    <row r="21" spans="1:9" ht="13.5" customHeight="1" thickBot="1">
      <c r="A21" s="77"/>
      <c r="B21" s="61"/>
      <c r="C21" s="71"/>
      <c r="D21" s="13" t="s">
        <v>47</v>
      </c>
      <c r="E21" s="81"/>
      <c r="F21" s="53">
        <v>8150</v>
      </c>
      <c r="G21" s="41">
        <f t="shared" si="2"/>
        <v>8965</v>
      </c>
      <c r="H21" s="54">
        <f>G21*500</f>
        <v>4482500</v>
      </c>
      <c r="I21" s="84"/>
    </row>
    <row r="22" spans="1:9" ht="13.5" customHeight="1">
      <c r="A22" s="77"/>
      <c r="B22" s="60" t="s">
        <v>30</v>
      </c>
      <c r="C22" s="71"/>
      <c r="D22" s="50" t="s">
        <v>33</v>
      </c>
      <c r="E22" s="62">
        <v>17000000</v>
      </c>
      <c r="F22" s="8">
        <v>5198</v>
      </c>
      <c r="G22" s="39">
        <f t="shared" ref="G22:G24" si="3">F22*1.2</f>
        <v>6237.5999999999995</v>
      </c>
      <c r="H22" s="19">
        <f>G22*750</f>
        <v>4678200</v>
      </c>
      <c r="I22" s="65">
        <f>E22+H22+H23+H24</f>
        <v>52914500</v>
      </c>
    </row>
    <row r="23" spans="1:9" ht="13.5" customHeight="1">
      <c r="A23" s="77"/>
      <c r="B23" s="71"/>
      <c r="C23" s="71"/>
      <c r="D23" s="56" t="s">
        <v>32</v>
      </c>
      <c r="E23" s="63"/>
      <c r="F23" s="12">
        <v>3198</v>
      </c>
      <c r="G23" s="40">
        <f t="shared" si="3"/>
        <v>3837.6</v>
      </c>
      <c r="H23" s="33">
        <f>G23*600</f>
        <v>2302560</v>
      </c>
      <c r="I23" s="66"/>
    </row>
    <row r="24" spans="1:9" ht="13.5" customHeight="1" thickBot="1">
      <c r="A24" s="78"/>
      <c r="B24" s="61"/>
      <c r="C24" s="61"/>
      <c r="D24" s="51" t="s">
        <v>49</v>
      </c>
      <c r="E24" s="64"/>
      <c r="F24" s="10">
        <f>29226/2</f>
        <v>14613</v>
      </c>
      <c r="G24" s="41">
        <f t="shared" si="3"/>
        <v>17535.599999999999</v>
      </c>
      <c r="H24" s="54">
        <f>G24*1650</f>
        <v>28933739.999999996</v>
      </c>
      <c r="I24" s="67"/>
    </row>
    <row r="26" spans="1:9">
      <c r="E26" s="35">
        <f>SUM(E5:E24)</f>
        <v>212000000</v>
      </c>
      <c r="H26" s="35">
        <f>SUM(H5:H24)</f>
        <v>764648340</v>
      </c>
    </row>
  </sheetData>
  <mergeCells count="25">
    <mergeCell ref="B22:B24"/>
    <mergeCell ref="C18:C24"/>
    <mergeCell ref="A18:A24"/>
    <mergeCell ref="E22:E24"/>
    <mergeCell ref="I22:I24"/>
    <mergeCell ref="B18:B21"/>
    <mergeCell ref="E18:E21"/>
    <mergeCell ref="I18:I21"/>
    <mergeCell ref="A3:D3"/>
    <mergeCell ref="E3:I3"/>
    <mergeCell ref="B5:B8"/>
    <mergeCell ref="I10:I12"/>
    <mergeCell ref="I13:I15"/>
    <mergeCell ref="B10:B12"/>
    <mergeCell ref="B13:B15"/>
    <mergeCell ref="C10:C15"/>
    <mergeCell ref="E10:E12"/>
    <mergeCell ref="E13:E15"/>
    <mergeCell ref="A10:A15"/>
    <mergeCell ref="A16:A17"/>
    <mergeCell ref="B16:B17"/>
    <mergeCell ref="E5:E8"/>
    <mergeCell ref="I5:I8"/>
    <mergeCell ref="A5:A9"/>
    <mergeCell ref="C5:C9"/>
  </mergeCells>
  <pageMargins left="0.3" right="0.31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Promo Mailer September'19</vt:lpstr>
      <vt:lpstr>Lampiran</vt:lpstr>
      <vt:lpstr>'Promo Mailer September''19'!Print_Area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HOME</cp:lastModifiedBy>
  <cp:lastPrinted>2017-05-26T07:57:44Z</cp:lastPrinted>
  <dcterms:created xsi:type="dcterms:W3CDTF">2017-03-13T06:37:49Z</dcterms:created>
  <dcterms:modified xsi:type="dcterms:W3CDTF">2019-08-22T03:19:06Z</dcterms:modified>
</cp:coreProperties>
</file>