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activeTab="1"/>
  </bookViews>
  <sheets>
    <sheet name="Promo Mailer Oktober'19" sheetId="5" r:id="rId1"/>
    <sheet name="Lampiran" sheetId="6" r:id="rId2"/>
  </sheets>
  <definedNames>
    <definedName name="_xlnm.Print_Area" localSheetId="1">Lampiran!#REF!</definedName>
    <definedName name="_xlnm.Print_Area" localSheetId="0">'Promo Mailer Oktober''19'!$A$2:$E$12</definedName>
  </definedNames>
  <calcPr calcId="124519"/>
</workbook>
</file>

<file path=xl/calcChain.xml><?xml version="1.0" encoding="utf-8"?>
<calcChain xmlns="http://schemas.openxmlformats.org/spreadsheetml/2006/main">
  <c r="E13" i="5"/>
  <c r="H13" i="6"/>
  <c r="E25"/>
  <c r="I16"/>
  <c r="H20"/>
  <c r="G20"/>
  <c r="G19"/>
  <c r="H19" s="1"/>
  <c r="H18"/>
  <c r="G18"/>
  <c r="G17"/>
  <c r="H17" s="1"/>
  <c r="H16"/>
  <c r="G16"/>
  <c r="H15"/>
  <c r="I11" s="1"/>
  <c r="G15"/>
  <c r="H8" l="1"/>
  <c r="G8"/>
  <c r="H10"/>
  <c r="I10" s="1"/>
  <c r="H9"/>
  <c r="I9" s="1"/>
  <c r="F23" l="1"/>
  <c r="G23" s="1"/>
  <c r="H23" s="1"/>
  <c r="G7"/>
  <c r="H7" s="1"/>
  <c r="G6"/>
  <c r="H6" s="1"/>
  <c r="G5"/>
  <c r="H5" s="1"/>
  <c r="G22"/>
  <c r="H22" s="1"/>
  <c r="G21"/>
  <c r="H21" s="1"/>
  <c r="I5" l="1"/>
  <c r="I21"/>
  <c r="G14"/>
  <c r="H14" s="1"/>
  <c r="G12"/>
  <c r="H12" s="1"/>
  <c r="G13"/>
  <c r="G11" l="1"/>
  <c r="H11" l="1"/>
  <c r="H25" l="1"/>
</calcChain>
</file>

<file path=xl/sharedStrings.xml><?xml version="1.0" encoding="utf-8"?>
<sst xmlns="http://schemas.openxmlformats.org/spreadsheetml/2006/main" count="78" uniqueCount="62">
  <si>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</si>
  <si>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</si>
  <si>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</si>
  <si>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</si>
  <si>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</si>
  <si>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</si>
  <si>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</si>
  <si>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</si>
  <si>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</si>
  <si>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</si>
  <si>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</si>
  <si>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</si>
  <si>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</si>
  <si>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</si>
  <si>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</si>
  <si>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</si>
  <si>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</si>
  <si>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</si>
  <si>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Estimasi klaim Promo</t>
  </si>
  <si>
    <t xml:space="preserve">Total Biaya Mailer </t>
  </si>
  <si>
    <t>PROMO MAILER KARA SANTAN</t>
  </si>
  <si>
    <t>IDM</t>
  </si>
  <si>
    <t>Sun Kara TCA 65 ml</t>
  </si>
  <si>
    <t>Potongan Rp. 1,000 /pcs Kara Santan 200 ml (10,200==&gt;9,200)</t>
  </si>
  <si>
    <t>PROMO MAILER KARA SANTAN di IDM</t>
  </si>
  <si>
    <t xml:space="preserve"> </t>
  </si>
  <si>
    <t>PROMO MAILER KARA NDC</t>
  </si>
  <si>
    <t>Potongan Rp. 600 /pcs Kara Sari Kelapa CUP 220  (5,990 ==&gt;4,990)</t>
  </si>
  <si>
    <t>Potongan Rp. 750 /pcs Kara Sari Kelapa SP 360 mll (7.590 ==&gt;6.590)</t>
  </si>
  <si>
    <t>Kara NDC SP 360 ml, Kara NDC CUP 220 ml, Kara NDC Bag Plain 1 kg</t>
  </si>
  <si>
    <t>PROMO MAILER KARA SANTAN di LSI</t>
  </si>
  <si>
    <t>PROMO MAILER KARA NDC di LSI</t>
  </si>
  <si>
    <t>Potongan Rp. 800 /pcs Sun Kara 200 ml (9,500 ==&gt;8,500 /pcs)</t>
  </si>
  <si>
    <t>Potongan Rp. 600 /pcs Sun Kara TCA 65 ml (3,600 ==&gt;2,900 /pcs)</t>
  </si>
  <si>
    <t>Potongan Rp. 500 /pcs Sun Kara Powder 20 gr (2,400 ==&gt;1,900 /pcs)</t>
  </si>
  <si>
    <t>Potongan Rp. 1,650 /pcs Kara Sari Kelapa Plain 1 kgl (16,290 ==&gt;14,690)</t>
  </si>
  <si>
    <t>Sun Kara Santan 200 ml</t>
  </si>
  <si>
    <t>Biaya Mailer Rp. 80,000,000 + Estimasi Claim Promo Rp. 79,894,000 = Rp. 159,894,000</t>
  </si>
  <si>
    <t>Biaya Mailer Rp. 17,000,000 + Estimasi Claim Promo Rp. 35,914,500 = Rp. 52,914,500</t>
  </si>
  <si>
    <t>REKAP PROMO MAILER September 2019</t>
  </si>
  <si>
    <t>01 - 15 Oktober 2019</t>
  </si>
  <si>
    <t>02 - 08 Oktober 2019</t>
  </si>
  <si>
    <t>Potongan Rp. 1,000 /pcs Sun Kara 200 ml (9,300 ==&gt;8,300 /pcs)</t>
  </si>
  <si>
    <t>16 - 22 Oktober 2019</t>
  </si>
  <si>
    <t>Potongan Rp. 800 /pcs Sun Kara TCA 65 ml (3,400 ==&gt;2,500 /pcs)</t>
  </si>
  <si>
    <t>03 - 09 Oktober 2019</t>
  </si>
  <si>
    <t>Potongan Rp. 1,500 /pcs Kara Santan 1 ltr (3,980 ==&gt;, 2,990/2pcs)</t>
  </si>
  <si>
    <t>Potongan Rp. 500 /pcs Sun Kara Powder 20 gr (3,980 ==&gt;, 2,980/pcs)</t>
  </si>
  <si>
    <t>Potongan Rp. 800 /pcs Sun Kara 200 ml (9,090 ==&gt;8,290 /pcs)</t>
  </si>
  <si>
    <t>Potongan Rp. 1,000 /pcs Kara Santan 200 ml (9,790==&gt;8,790)</t>
  </si>
  <si>
    <t>Potongan Rp. 1,300 /2pcs Sun Kara TCA 65 ml (6,590 ==&gt;4,990 /2pcs)</t>
  </si>
  <si>
    <t>31 Oktober - 06 November 2019</t>
  </si>
  <si>
    <t>Potongan Rp. 1,000 /2pcs Sun Kara TCA 65 ml (6,590 ==&gt;5,290 /2pcs)</t>
  </si>
  <si>
    <t>Promo Mailer Kara Santan di ALFAMART</t>
  </si>
  <si>
    <t xml:space="preserve">Kara Santan 200 ml, Sun Kara 200 ml, Sun Kara TCA, Sun Kara Powder </t>
  </si>
  <si>
    <t>Biaya Mailer Rp. 180,000,000 + Estimasi Claim Promo Rp. 180,948,570 = Rp. 360,948,570</t>
  </si>
  <si>
    <t>Biaya Mailer Rp. 80,000,000 + Estimasi Claim Promo Rp. 220,849,900 = Rp. 300,849,600</t>
  </si>
  <si>
    <t>Biaya Mailer Rp. 35,000,000 + Estimasi Claim Promo Rp. 44,475,200 = Rp. 79,475,200</t>
  </si>
  <si>
    <t>Biaya Mailer Rp. 35,000,000 + Estimasi Claim Promo Rp. 50,802,950 = Rp. 85,802,950</t>
  </si>
  <si>
    <t>31 Okt - 06 Nov 2019</t>
  </si>
  <si>
    <t>Total Biaya Promo Oktober 2019</t>
  </si>
  <si>
    <t>Potongan Rp. 1,500 /pcs Kara Santan 1 ltr (41,390 ==&gt;, 3,990/pcs)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</si>
</sst>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164" fontId="3" fillId="0" borderId="14" xfId="1" applyNumberFormat="1" applyFont="1" applyBorder="1" applyAlignment="1">
      <alignment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0" fontId="3" fillId="0" borderId="14" xfId="0" applyFont="1" applyBorder="1"/>
    <xf numFmtId="164" fontId="3" fillId="2" borderId="8" xfId="0" applyNumberFormat="1" applyFont="1" applyFill="1" applyBorder="1"/>
    <xf numFmtId="164" fontId="3" fillId="0" borderId="3" xfId="1" applyNumberFormat="1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15" xfId="0" applyFont="1" applyBorder="1"/>
    <xf numFmtId="164" fontId="3" fillId="0" borderId="3" xfId="1" applyNumberFormat="1" applyFont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/>
    <xf numFmtId="164" fontId="3" fillId="0" borderId="3" xfId="0" applyNumberFormat="1" applyFont="1" applyBorder="1" applyAlignment="1">
      <alignment vertical="center"/>
    </xf>
    <xf numFmtId="164" fontId="0" fillId="0" borderId="0" xfId="0" applyNumberFormat="1"/>
    <xf numFmtId="164" fontId="3" fillId="0" borderId="14" xfId="1" applyNumberFormat="1" applyFont="1" applyBorder="1"/>
    <xf numFmtId="164" fontId="3" fillId="0" borderId="8" xfId="1" applyNumberFormat="1" applyFont="1" applyBorder="1"/>
    <xf numFmtId="17" fontId="3" fillId="0" borderId="16" xfId="0" applyNumberFormat="1" applyFont="1" applyBorder="1"/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0" xfId="0" applyNumberFormat="1" applyFont="1" applyBorder="1"/>
    <xf numFmtId="0" fontId="3" fillId="2" borderId="9" xfId="0" applyFont="1" applyFill="1" applyBorder="1"/>
    <xf numFmtId="0" fontId="3" fillId="2" borderId="17" xfId="0" applyFont="1" applyFill="1" applyBorder="1"/>
    <xf numFmtId="164" fontId="3" fillId="0" borderId="9" xfId="1" applyNumberFormat="1" applyFont="1" applyBorder="1"/>
    <xf numFmtId="164" fontId="3" fillId="2" borderId="9" xfId="0" applyNumberFormat="1" applyFont="1" applyFill="1" applyBorder="1"/>
    <xf numFmtId="164" fontId="3" fillId="0" borderId="9" xfId="1" applyNumberFormat="1" applyFont="1" applyBorder="1" applyAlignment="1">
      <alignment horizontal="center" vertical="center"/>
    </xf>
    <xf numFmtId="0" fontId="3" fillId="2" borderId="10" xfId="0" applyFont="1" applyFill="1" applyBorder="1"/>
    <xf numFmtId="17" fontId="3" fillId="0" borderId="1" xfId="0" applyNumberFormat="1" applyFont="1" applyBorder="1"/>
    <xf numFmtId="164" fontId="3" fillId="0" borderId="5" xfId="1" applyNumberFormat="1" applyFont="1" applyBorder="1" applyAlignment="1">
      <alignment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/>
    <xf numFmtId="164" fontId="3" fillId="0" borderId="10" xfId="1" applyNumberFormat="1" applyFont="1" applyBorder="1"/>
    <xf numFmtId="164" fontId="3" fillId="2" borderId="10" xfId="1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/>
    <xf numFmtId="164" fontId="3" fillId="0" borderId="17" xfId="1" applyNumberFormat="1" applyFont="1" applyBorder="1" applyAlignment="1">
      <alignment vertical="center"/>
    </xf>
    <xf numFmtId="164" fontId="3" fillId="2" borderId="17" xfId="1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8"/>
  <sheetViews>
    <sheetView workbookViewId="0">
      <selection activeCell="D20" sqref="D20"/>
    </sheetView>
  </sheetViews>
  <sheetFormatPr defaultRowHeight="14.25"/>
  <cols>
    <col min="1" max="1" width="4.42578125" style="20" bestFit="1" customWidth="1"/>
    <col min="2" max="2" width="23.85546875" style="20" bestFit="1" customWidth="1"/>
    <col min="3" max="3" width="45.85546875" style="20" bestFit="1" customWidth="1"/>
    <col min="4" max="4" width="71.85546875" style="20" bestFit="1" customWidth="1"/>
    <col min="5" max="5" width="93.5703125" style="20" bestFit="1" customWidth="1"/>
    <col min="6" max="16384" width="9.140625" style="20"/>
  </cols>
  <sheetData>
    <row r="2" spans="1:5">
      <c r="A2" s="57" t="s">
        <v>39</v>
      </c>
      <c r="B2" s="57"/>
      <c r="C2" s="57"/>
    </row>
    <row r="4" spans="1:5">
      <c r="A4" s="21" t="s">
        <v>0</v>
      </c>
      <c r="B4" s="22" t="s">
        <v>4</v>
      </c>
      <c r="C4" s="21" t="s">
        <v>1</v>
      </c>
      <c r="D4" s="23" t="s">
        <v>3</v>
      </c>
      <c r="E4" s="21" t="s">
        <v>2</v>
      </c>
    </row>
    <row r="5" spans="1:5">
      <c r="A5" s="24">
        <v>1</v>
      </c>
      <c r="B5" s="37" t="s">
        <v>40</v>
      </c>
      <c r="C5" s="25" t="s">
        <v>53</v>
      </c>
      <c r="D5" s="25" t="s">
        <v>54</v>
      </c>
      <c r="E5" s="25" t="s">
        <v>55</v>
      </c>
    </row>
    <row r="6" spans="1:5">
      <c r="A6" s="24">
        <v>2</v>
      </c>
      <c r="B6" s="37" t="s">
        <v>41</v>
      </c>
      <c r="C6" s="29" t="s">
        <v>24</v>
      </c>
      <c r="D6" s="25" t="s">
        <v>36</v>
      </c>
      <c r="E6" s="25" t="s">
        <v>37</v>
      </c>
    </row>
    <row r="7" spans="1:5">
      <c r="A7" s="24">
        <v>3</v>
      </c>
      <c r="B7" s="37" t="s">
        <v>43</v>
      </c>
      <c r="C7" s="29" t="s">
        <v>24</v>
      </c>
      <c r="D7" s="25" t="s">
        <v>22</v>
      </c>
      <c r="E7" s="25" t="s">
        <v>56</v>
      </c>
    </row>
    <row r="8" spans="1:5">
      <c r="A8" s="24">
        <v>4</v>
      </c>
      <c r="B8" s="37" t="s">
        <v>45</v>
      </c>
      <c r="C8" s="29" t="s">
        <v>30</v>
      </c>
      <c r="D8" s="25" t="s">
        <v>54</v>
      </c>
      <c r="E8" s="25" t="s">
        <v>58</v>
      </c>
    </row>
    <row r="9" spans="1:5">
      <c r="A9" s="24">
        <v>5</v>
      </c>
      <c r="B9" s="37" t="s">
        <v>59</v>
      </c>
      <c r="C9" s="29" t="s">
        <v>30</v>
      </c>
      <c r="D9" s="25" t="s">
        <v>54</v>
      </c>
      <c r="E9" s="25" t="s">
        <v>57</v>
      </c>
    </row>
    <row r="10" spans="1:5">
      <c r="A10" s="24">
        <v>6</v>
      </c>
      <c r="B10" s="52" t="s">
        <v>59</v>
      </c>
      <c r="C10" s="29" t="s">
        <v>31</v>
      </c>
      <c r="D10" s="25" t="s">
        <v>29</v>
      </c>
      <c r="E10" s="25" t="s">
        <v>38</v>
      </c>
    </row>
    <row r="11" spans="1:5">
      <c r="D11" s="26" t="s">
        <v>19</v>
      </c>
      <c r="E11" s="27">
        <v>427000000</v>
      </c>
    </row>
    <row r="12" spans="1:5">
      <c r="D12" s="26" t="s">
        <v>18</v>
      </c>
      <c r="E12" s="28">
        <v>612884820</v>
      </c>
    </row>
    <row r="13" spans="1:5">
      <c r="D13" s="26" t="s">
        <v>60</v>
      </c>
      <c r="E13" s="28">
        <f>SUM(E11:E12)</f>
        <v>1039884820</v>
      </c>
    </row>
    <row r="18" spans="5:5">
      <c r="E18" s="20" t="s">
        <v>25</v>
      </c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8" sqref="D28"/>
    </sheetView>
  </sheetViews>
  <sheetFormatPr defaultRowHeight="15"/>
  <cols>
    <col min="1" max="1" width="14.5703125" bestFit="1" customWidth="1"/>
    <col min="2" max="2" width="45.85546875" bestFit="1" customWidth="1"/>
    <col min="3" max="3" width="26" bestFit="1" customWidth="1"/>
    <col min="4" max="4" width="79.140625" bestFit="1" customWidth="1"/>
    <col min="5" max="5" width="15.140625" bestFit="1" customWidth="1"/>
    <col min="6" max="6" width="13.5703125" bestFit="1" customWidth="1"/>
    <col min="7" max="7" width="22.42578125" bestFit="1" customWidth="1"/>
    <col min="8" max="8" width="20" bestFit="1" customWidth="1"/>
    <col min="9" max="9" width="17.5703125" bestFit="1" customWidth="1"/>
  </cols>
  <sheetData>
    <row r="2" spans="1:9" ht="15.75" thickBot="1"/>
    <row r="3" spans="1:9" ht="16.5" thickBot="1">
      <c r="A3" s="70" t="s">
        <v>5</v>
      </c>
      <c r="B3" s="71"/>
      <c r="C3" s="71"/>
      <c r="D3" s="72"/>
      <c r="E3" s="73" t="s">
        <v>6</v>
      </c>
      <c r="F3" s="73"/>
      <c r="G3" s="73"/>
      <c r="H3" s="73"/>
      <c r="I3" s="73"/>
    </row>
    <row r="4" spans="1:9" ht="15.75" thickBot="1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3" t="s">
        <v>17</v>
      </c>
      <c r="G4" s="4" t="s">
        <v>12</v>
      </c>
      <c r="H4" s="6" t="s">
        <v>13</v>
      </c>
      <c r="I4" s="5" t="s">
        <v>14</v>
      </c>
    </row>
    <row r="5" spans="1:9">
      <c r="A5" s="74" t="s">
        <v>15</v>
      </c>
      <c r="B5" s="58" t="s">
        <v>20</v>
      </c>
      <c r="C5" s="58" t="s">
        <v>40</v>
      </c>
      <c r="D5" s="7" t="s">
        <v>23</v>
      </c>
      <c r="E5" s="64">
        <v>180000000</v>
      </c>
      <c r="F5" s="8">
        <v>19379</v>
      </c>
      <c r="G5" s="9">
        <f>F5*1.3</f>
        <v>25192.7</v>
      </c>
      <c r="H5" s="14">
        <f>G5*1000</f>
        <v>25192700</v>
      </c>
      <c r="I5" s="67">
        <f>E5+H5+H6+H7+H8</f>
        <v>360948570</v>
      </c>
    </row>
    <row r="6" spans="1:9" ht="13.5" customHeight="1">
      <c r="A6" s="75"/>
      <c r="B6" s="59"/>
      <c r="C6" s="59"/>
      <c r="D6" s="17" t="s">
        <v>32</v>
      </c>
      <c r="E6" s="65"/>
      <c r="F6" s="12">
        <v>27543</v>
      </c>
      <c r="G6" s="15">
        <f>F6*1.3</f>
        <v>35805.9</v>
      </c>
      <c r="H6" s="16">
        <f>G6*800</f>
        <v>28644720</v>
      </c>
      <c r="I6" s="68"/>
    </row>
    <row r="7" spans="1:9" ht="13.5" customHeight="1">
      <c r="A7" s="75"/>
      <c r="B7" s="59"/>
      <c r="C7" s="59"/>
      <c r="D7" s="17" t="s">
        <v>33</v>
      </c>
      <c r="E7" s="65"/>
      <c r="F7" s="43">
        <v>152525</v>
      </c>
      <c r="G7" s="44">
        <f>F7*1.3</f>
        <v>198282.5</v>
      </c>
      <c r="H7" s="45">
        <f>G7*600</f>
        <v>118969500</v>
      </c>
      <c r="I7" s="68"/>
    </row>
    <row r="8" spans="1:9" ht="13.5" customHeight="1" thickBot="1">
      <c r="A8" s="75"/>
      <c r="B8" s="60"/>
      <c r="C8" s="59"/>
      <c r="D8" s="13" t="s">
        <v>34</v>
      </c>
      <c r="E8" s="66"/>
      <c r="F8" s="10">
        <v>14803</v>
      </c>
      <c r="G8" s="50">
        <f t="shared" ref="G8" si="0">F8*1.1</f>
        <v>16283.300000000001</v>
      </c>
      <c r="H8" s="11">
        <f>G8*500</f>
        <v>8141650.0000000009</v>
      </c>
      <c r="I8" s="69"/>
    </row>
    <row r="9" spans="1:9" ht="13.5" customHeight="1" thickBot="1">
      <c r="A9" s="58" t="s">
        <v>21</v>
      </c>
      <c r="B9" s="58" t="s">
        <v>20</v>
      </c>
      <c r="C9" s="41" t="s">
        <v>41</v>
      </c>
      <c r="D9" s="17" t="s">
        <v>42</v>
      </c>
      <c r="E9" s="31">
        <v>80000000</v>
      </c>
      <c r="F9" s="19">
        <v>43156</v>
      </c>
      <c r="G9" s="30">
        <v>79894</v>
      </c>
      <c r="H9" s="33">
        <f>G9*1000</f>
        <v>79894000</v>
      </c>
      <c r="I9" s="19">
        <f>E9+H9</f>
        <v>159894000</v>
      </c>
    </row>
    <row r="10" spans="1:9" ht="13.5" customHeight="1" thickBot="1">
      <c r="A10" s="60"/>
      <c r="B10" s="60"/>
      <c r="C10" s="41" t="s">
        <v>43</v>
      </c>
      <c r="D10" s="7" t="s">
        <v>44</v>
      </c>
      <c r="E10" s="31">
        <v>80000000</v>
      </c>
      <c r="F10" s="53">
        <v>161445</v>
      </c>
      <c r="G10" s="42">
        <v>276062</v>
      </c>
      <c r="H10" s="33">
        <f>G10*800</f>
        <v>220849600</v>
      </c>
      <c r="I10" s="19">
        <f>E10+H10</f>
        <v>300849600</v>
      </c>
    </row>
    <row r="11" spans="1:9" ht="13.5" customHeight="1">
      <c r="A11" s="61" t="s">
        <v>16</v>
      </c>
      <c r="B11" s="58" t="s">
        <v>20</v>
      </c>
      <c r="C11" s="58" t="s">
        <v>45</v>
      </c>
      <c r="D11" s="7" t="s">
        <v>49</v>
      </c>
      <c r="E11" s="64">
        <v>35000000</v>
      </c>
      <c r="F11" s="36">
        <v>7825</v>
      </c>
      <c r="G11" s="38">
        <f t="shared" ref="G11:G15" si="1">F11*1.1</f>
        <v>8607.5</v>
      </c>
      <c r="H11" s="18">
        <f>G11*1000</f>
        <v>8607500</v>
      </c>
      <c r="I11" s="67">
        <f>E11+H11+H12+H13+H14+H15</f>
        <v>85802950</v>
      </c>
    </row>
    <row r="12" spans="1:9" ht="13.5" customHeight="1">
      <c r="A12" s="62"/>
      <c r="B12" s="59"/>
      <c r="C12" s="59"/>
      <c r="D12" s="17" t="s">
        <v>48</v>
      </c>
      <c r="E12" s="65"/>
      <c r="F12" s="35">
        <v>6525</v>
      </c>
      <c r="G12" s="39">
        <f t="shared" si="1"/>
        <v>7177.5000000000009</v>
      </c>
      <c r="H12" s="32">
        <f>G12*800</f>
        <v>5742000.0000000009</v>
      </c>
      <c r="I12" s="68"/>
    </row>
    <row r="13" spans="1:9" ht="13.5" customHeight="1">
      <c r="A13" s="62"/>
      <c r="B13" s="59"/>
      <c r="C13" s="59"/>
      <c r="D13" s="17" t="s">
        <v>50</v>
      </c>
      <c r="E13" s="65"/>
      <c r="F13" s="35">
        <v>38350</v>
      </c>
      <c r="G13" s="39">
        <f t="shared" si="1"/>
        <v>42185</v>
      </c>
      <c r="H13" s="32">
        <f>G13*650</f>
        <v>27420250</v>
      </c>
      <c r="I13" s="68"/>
    </row>
    <row r="14" spans="1:9" ht="13.5" customHeight="1">
      <c r="A14" s="62"/>
      <c r="B14" s="59"/>
      <c r="C14" s="59"/>
      <c r="D14" s="76" t="s">
        <v>47</v>
      </c>
      <c r="E14" s="65"/>
      <c r="F14" s="77">
        <v>8150</v>
      </c>
      <c r="G14" s="78">
        <f t="shared" si="1"/>
        <v>8965</v>
      </c>
      <c r="H14" s="79">
        <f>G14*500</f>
        <v>4482500</v>
      </c>
      <c r="I14" s="68"/>
    </row>
    <row r="15" spans="1:9" ht="13.5" customHeight="1" thickBot="1">
      <c r="A15" s="62"/>
      <c r="B15" s="60"/>
      <c r="C15" s="60"/>
      <c r="D15" s="13" t="s">
        <v>46</v>
      </c>
      <c r="E15" s="66"/>
      <c r="F15" s="48">
        <v>2758</v>
      </c>
      <c r="G15" s="56">
        <f t="shared" si="1"/>
        <v>3033.8</v>
      </c>
      <c r="H15" s="49">
        <f>G15*1500</f>
        <v>4550700</v>
      </c>
      <c r="I15" s="69"/>
    </row>
    <row r="16" spans="1:9" ht="13.5" customHeight="1">
      <c r="A16" s="62"/>
      <c r="B16" s="58" t="s">
        <v>20</v>
      </c>
      <c r="C16" s="83" t="s">
        <v>51</v>
      </c>
      <c r="D16" s="7" t="s">
        <v>49</v>
      </c>
      <c r="E16" s="64">
        <v>35000000</v>
      </c>
      <c r="F16" s="36">
        <v>7825</v>
      </c>
      <c r="G16" s="54">
        <f t="shared" ref="G16:G20" si="2">F16*1.1</f>
        <v>8607.5</v>
      </c>
      <c r="H16" s="18">
        <f>G16*1000</f>
        <v>8607500</v>
      </c>
      <c r="I16" s="67">
        <f>E16+H16+H17+H18+H19+H20</f>
        <v>79475200</v>
      </c>
    </row>
    <row r="17" spans="1:9" ht="13.5" customHeight="1">
      <c r="A17" s="62"/>
      <c r="B17" s="59"/>
      <c r="C17" s="84"/>
      <c r="D17" s="17" t="s">
        <v>48</v>
      </c>
      <c r="E17" s="65"/>
      <c r="F17" s="35">
        <v>6525</v>
      </c>
      <c r="G17" s="55">
        <f t="shared" si="2"/>
        <v>7177.5000000000009</v>
      </c>
      <c r="H17" s="32">
        <f>G17*800</f>
        <v>5742000.0000000009</v>
      </c>
      <c r="I17" s="68"/>
    </row>
    <row r="18" spans="1:9" ht="13.5" customHeight="1">
      <c r="A18" s="62"/>
      <c r="B18" s="59"/>
      <c r="C18" s="84"/>
      <c r="D18" s="17" t="s">
        <v>52</v>
      </c>
      <c r="E18" s="65"/>
      <c r="F18" s="35">
        <v>38350</v>
      </c>
      <c r="G18" s="55">
        <f t="shared" si="2"/>
        <v>42185</v>
      </c>
      <c r="H18" s="32">
        <f>G18*500</f>
        <v>21092500</v>
      </c>
      <c r="I18" s="68"/>
    </row>
    <row r="19" spans="1:9" ht="13.5" customHeight="1">
      <c r="A19" s="62"/>
      <c r="B19" s="59"/>
      <c r="C19" s="84"/>
      <c r="D19" s="76" t="s">
        <v>47</v>
      </c>
      <c r="E19" s="65"/>
      <c r="F19" s="77">
        <v>8150</v>
      </c>
      <c r="G19" s="78">
        <f t="shared" si="2"/>
        <v>8965</v>
      </c>
      <c r="H19" s="79">
        <f>G19*500</f>
        <v>4482500</v>
      </c>
      <c r="I19" s="68"/>
    </row>
    <row r="20" spans="1:9" ht="13.5" customHeight="1" thickBot="1">
      <c r="A20" s="62"/>
      <c r="B20" s="60"/>
      <c r="C20" s="85"/>
      <c r="D20" s="13" t="s">
        <v>61</v>
      </c>
      <c r="E20" s="66"/>
      <c r="F20" s="48">
        <v>2758</v>
      </c>
      <c r="G20" s="56">
        <f t="shared" si="2"/>
        <v>3033.8</v>
      </c>
      <c r="H20" s="49">
        <f>G20*1500</f>
        <v>4550700</v>
      </c>
      <c r="I20" s="69"/>
    </row>
    <row r="21" spans="1:9" ht="13.5" customHeight="1">
      <c r="A21" s="62"/>
      <c r="B21" s="58" t="s">
        <v>26</v>
      </c>
      <c r="C21" s="83" t="s">
        <v>51</v>
      </c>
      <c r="D21" s="47" t="s">
        <v>28</v>
      </c>
      <c r="E21" s="65">
        <v>17000000</v>
      </c>
      <c r="F21" s="80">
        <v>5198</v>
      </c>
      <c r="G21" s="81">
        <f t="shared" ref="G21:G23" si="3">F21*1.2</f>
        <v>6237.5999999999995</v>
      </c>
      <c r="H21" s="82">
        <f>G21*750</f>
        <v>4678200</v>
      </c>
      <c r="I21" s="68">
        <f>E21+H21+H22+H23</f>
        <v>52914500</v>
      </c>
    </row>
    <row r="22" spans="1:9" ht="13.5" customHeight="1">
      <c r="A22" s="62"/>
      <c r="B22" s="59"/>
      <c r="C22" s="84"/>
      <c r="D22" s="51" t="s">
        <v>27</v>
      </c>
      <c r="E22" s="65"/>
      <c r="F22" s="12">
        <v>3198</v>
      </c>
      <c r="G22" s="39">
        <f t="shared" si="3"/>
        <v>3837.6</v>
      </c>
      <c r="H22" s="32">
        <f>G22*600</f>
        <v>2302560</v>
      </c>
      <c r="I22" s="68"/>
    </row>
    <row r="23" spans="1:9" ht="13.5" customHeight="1" thickBot="1">
      <c r="A23" s="63"/>
      <c r="B23" s="60"/>
      <c r="C23" s="85"/>
      <c r="D23" s="46" t="s">
        <v>35</v>
      </c>
      <c r="E23" s="66"/>
      <c r="F23" s="10">
        <f>29226/2</f>
        <v>14613</v>
      </c>
      <c r="G23" s="40">
        <f t="shared" si="3"/>
        <v>17535.599999999999</v>
      </c>
      <c r="H23" s="49">
        <f>G23*1650</f>
        <v>28933739.999999996</v>
      </c>
      <c r="I23" s="69"/>
    </row>
    <row r="25" spans="1:9">
      <c r="E25" s="34">
        <f>SUM(E5:E23)</f>
        <v>427000000</v>
      </c>
      <c r="H25" s="34">
        <f>SUM(H5:H23)</f>
        <v>612884820</v>
      </c>
    </row>
  </sheetData>
  <mergeCells count="22">
    <mergeCell ref="C21:C23"/>
    <mergeCell ref="I16:I20"/>
    <mergeCell ref="A9:A10"/>
    <mergeCell ref="B9:B10"/>
    <mergeCell ref="E5:E8"/>
    <mergeCell ref="I5:I8"/>
    <mergeCell ref="A5:A8"/>
    <mergeCell ref="C5:C8"/>
    <mergeCell ref="A3:D3"/>
    <mergeCell ref="E3:I3"/>
    <mergeCell ref="B5:B8"/>
    <mergeCell ref="B21:B23"/>
    <mergeCell ref="A11:A23"/>
    <mergeCell ref="E21:E23"/>
    <mergeCell ref="I21:I23"/>
    <mergeCell ref="B11:B15"/>
    <mergeCell ref="C11:C15"/>
    <mergeCell ref="I11:I15"/>
    <mergeCell ref="E11:E15"/>
    <mergeCell ref="C16:C20"/>
    <mergeCell ref="B16:B20"/>
    <mergeCell ref="E16:E20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Oktober'19</vt:lpstr>
      <vt:lpstr>Lampiran</vt:lpstr>
      <vt:lpstr>'Promo Mailer Oktober''19'!Print_Area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2019-09-25T09:06:37Z</dcterms:modified>
</cp:coreProperties>
</file>