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Promo Mailer Januari'20" sheetId="5" r:id="rId1"/>
    <sheet name="Lampiran" sheetId="6" r:id="rId2"/>
  </sheets>
  <definedNames>
    <definedName name="_xlnm.Print_Area" localSheetId="1">Lampiran!#REF!</definedName>
    <definedName name="_xlnm.Print_Area" localSheetId="0">'Promo Mailer Januari''20'!$A$2:$E$14</definedName>
  </definedNames>
  <calcPr calcId="124519"/>
</workbook>
</file>

<file path=xl/calcChain.xml><?xml version="1.0" encoding="utf-8"?>
<calcChain xmlns="http://schemas.openxmlformats.org/spreadsheetml/2006/main">
  <c r="I25" i="6"/>
  <c r="H25"/>
  <c r="H24"/>
  <c r="H23"/>
  <c r="H22"/>
  <c r="H21"/>
  <c r="G24"/>
  <c r="G23"/>
  <c r="G22"/>
  <c r="G21"/>
  <c r="I17"/>
  <c r="H18"/>
  <c r="H17"/>
  <c r="E25"/>
  <c r="H13"/>
  <c r="H14"/>
  <c r="G14"/>
  <c r="G13"/>
  <c r="G12"/>
  <c r="H12" s="1"/>
  <c r="I12" l="1"/>
  <c r="G7" l="1"/>
  <c r="H7" s="1"/>
  <c r="I6" s="1"/>
  <c r="G6"/>
  <c r="H6" s="1"/>
  <c r="G11" l="1"/>
  <c r="H11" s="1"/>
  <c r="G9"/>
  <c r="G8"/>
  <c r="G5"/>
  <c r="H5" s="1"/>
  <c r="I5" s="1"/>
  <c r="H16" l="1"/>
  <c r="I15" s="1"/>
  <c r="H15"/>
  <c r="G10" l="1"/>
  <c r="H10" s="1"/>
  <c r="H9"/>
  <c r="H8"/>
  <c r="I21" l="1"/>
  <c r="I8"/>
  <c r="G20"/>
  <c r="H20" s="1"/>
  <c r="G18"/>
  <c r="G19"/>
  <c r="H19" s="1"/>
  <c r="G17" l="1"/>
  <c r="E15" i="5" l="1"/>
</calcChain>
</file>

<file path=xl/sharedStrings.xml><?xml version="1.0" encoding="utf-8"?>
<sst xmlns="http://schemas.openxmlformats.org/spreadsheetml/2006/main" count="88" uniqueCount="69">
  <si>
    <t>NO</t>
  </si>
  <si>
    <t>JENIS KEGIATAN</t>
  </si>
  <si>
    <t>JML POS/DANA/SAMPLE/DLL</t>
  </si>
  <si>
    <t>JENIS/ITEM</t>
  </si>
  <si>
    <t>TGL PELAKSANAAN</t>
  </si>
  <si>
    <t>L P A P</t>
  </si>
  <si>
    <t>ESTIMASI BIAYA</t>
  </si>
  <si>
    <t>ACCOUNT</t>
  </si>
  <si>
    <t>APA</t>
  </si>
  <si>
    <t>PERIODE</t>
  </si>
  <si>
    <t>MEKANISME</t>
  </si>
  <si>
    <t xml:space="preserve">MAILER </t>
  </si>
  <si>
    <t>TARGET QTY (pcs)</t>
  </si>
  <si>
    <t>ESTIMASI CLAIM</t>
  </si>
  <si>
    <t>TOTAL</t>
  </si>
  <si>
    <t>ALFAMART</t>
  </si>
  <si>
    <t>LSI</t>
  </si>
  <si>
    <t xml:space="preserve">AVG SALES </t>
  </si>
  <si>
    <t>Estimasi klaim Promo</t>
  </si>
  <si>
    <t xml:space="preserve">Total Biaya Mailer </t>
  </si>
  <si>
    <t>PROMO MAILER KARA SANTAN</t>
  </si>
  <si>
    <t>IDM</t>
  </si>
  <si>
    <t>Sun Kara TCA 65 ml</t>
  </si>
  <si>
    <t>Potongan Rp. 1,000 /pcs Kara Santan 200 ml (10,200==&gt;9,200)</t>
  </si>
  <si>
    <t>PROMO MAILER KARA SANTAN di IDM</t>
  </si>
  <si>
    <t xml:space="preserve"> </t>
  </si>
  <si>
    <t>PROMO MAILER KARA SANTAN di LSI</t>
  </si>
  <si>
    <t>Potongan Rp. 800 /pcs Sun Kara 200 ml (9,500 ==&gt;8,500 /pcs)</t>
  </si>
  <si>
    <t>PROMO INSTORE KARA SANTAN</t>
  </si>
  <si>
    <t>Promo Instore Kara Santan di ALFAMART</t>
  </si>
  <si>
    <t>Promo Instore Kara NDC di ALFAMART</t>
  </si>
  <si>
    <t>Sun Kara Santan 200 ml</t>
  </si>
  <si>
    <t>Total Biaya Promo September 2019</t>
  </si>
  <si>
    <t>Potongan Rp. 800 /pcs Sun Kara 200 ml (9,300 ==&gt;8,500 /pcs)</t>
  </si>
  <si>
    <t>Potongan Rp. 900 /pcs Sun Kara TCA 65 ml (3,300 ==&gt;2,500 /pcs)</t>
  </si>
  <si>
    <t>Potongan Rp. 500 /pcs Kara Sari Kelapa CUP 220  (4,800 ==&gt;4,300)</t>
  </si>
  <si>
    <t>Potongan Rp. 900 /pcs Sun Kara Powder 20 gr (2,400 ==&gt;1,500 /pcs)</t>
  </si>
  <si>
    <t xml:space="preserve">Kara Santan 200 ml, Sun Kara 200 ml, Sun Kara TCA, SunKara Powder </t>
  </si>
  <si>
    <t xml:space="preserve">Sun Kara Powder </t>
  </si>
  <si>
    <t>Kara NDC CUP 220 ml, Kara NDC Bag Plain 1 kg</t>
  </si>
  <si>
    <t>Estimasi Claim Promo Rp. 12,784,000</t>
  </si>
  <si>
    <t>Potongan Rp.900 /pcs Sun Kara Powder 20 gr (2,400 ==&gt;1,500 /pcs)</t>
  </si>
  <si>
    <t>Potongan Rp. 1,000 /pcs Kara Sari Kelapa Plain 1 kgl (16,000 ==&gt;15,000)</t>
  </si>
  <si>
    <t>01 - 15 Januari 2020</t>
  </si>
  <si>
    <t>16 - 30 Januari 2020</t>
  </si>
  <si>
    <t>Potongan Rp. 600 /pcs Sun Kara TCA 65 ml (3,500 ==&gt;2,900 /pcs)</t>
  </si>
  <si>
    <t>ALFAMIDI</t>
  </si>
  <si>
    <t>16 - 31 Januari 2020</t>
  </si>
  <si>
    <t>Potongan Rp. 1,000 /pcs Kara Santan 200 ml (10,900==&gt;9,900)</t>
  </si>
  <si>
    <t>22 - 28 Januari 2020</t>
  </si>
  <si>
    <t>9 - 15 Januari 2020</t>
  </si>
  <si>
    <t>Potongan Rp. 800 /pcs Kara Santan 200 ml (9,490==&gt;8,490)</t>
  </si>
  <si>
    <t>Potongan Rp. 700 /pcs Sun Kara 200 ml (8,890 ==&gt;7,990 /pcs)</t>
  </si>
  <si>
    <t>Potongan Rp. 500 /pcs Sun Kara TCA 65 ml (6,590 ==&gt;5,590 /2pcs)</t>
  </si>
  <si>
    <t>Potongan Rp. 1,000 /2pcs Sun Kara Powder 20 gr (3,980 ==&gt;, 2,990/2pcs)</t>
  </si>
  <si>
    <t>30 Januari - 5 Februari 2020</t>
  </si>
  <si>
    <t>Promo Mailer Kara Santan di ALFAMART</t>
  </si>
  <si>
    <t>Promo Mailer Kara Santan di ALFAMIDI</t>
  </si>
  <si>
    <t>Kara Santan 200 ml, Sun Kara 200 ml, Sun Kara TCA</t>
  </si>
  <si>
    <t>PROMO Instore KARA SANTAN di IDM</t>
  </si>
  <si>
    <t>30 Jan - 05 Feb 2020</t>
  </si>
  <si>
    <t>9 - 15 Janauri 2020</t>
  </si>
  <si>
    <t>Biaya Mailer Rp. 35,000,000 + Estimasi Claim Promo Rp. 37,485,250 = Rp. 72,485,250</t>
  </si>
  <si>
    <t>Estimasi Claim Promo Rp. 44,262,000</t>
  </si>
  <si>
    <t>Biaya Mailer Rp. 90,000,000 + Estimasi Claim Promo Rp. 261,856,800 = Rp. 351,856,800</t>
  </si>
  <si>
    <t>Biaya Mailer Rp. 60,000,000 + Estimasi Claim Promo Rp. 57,075,700 = Rp. 117,075,700</t>
  </si>
  <si>
    <t>Biaya Mailer Rp. 125,000,000 + Estimasi Claim Promo Rp. 264,793,860 = Rp. 389,793,860</t>
  </si>
  <si>
    <t>Estimasi Claim Promo Rp. 77,279,800</t>
  </si>
  <si>
    <t>REKAP PROMO MAILER Januari 2020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</si>
</sst>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4" fontId="2" fillId="0" borderId="3" xfId="1" applyNumberFormat="1" applyFont="1" applyBorder="1" applyAlignment="1">
      <alignment vertical="center"/>
    </xf>
    <xf numFmtId="0" fontId="3" fillId="0" borderId="8" xfId="0" applyFont="1" applyBorder="1"/>
    <xf numFmtId="164" fontId="3" fillId="0" borderId="8" xfId="1" applyNumberFormat="1" applyFont="1" applyBorder="1" applyAlignment="1">
      <alignment vertical="center"/>
    </xf>
    <xf numFmtId="164" fontId="3" fillId="0" borderId="8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vertical="center"/>
    </xf>
    <xf numFmtId="164" fontId="3" fillId="0" borderId="9" xfId="0" applyNumberFormat="1" applyFont="1" applyBorder="1"/>
    <xf numFmtId="164" fontId="3" fillId="0" borderId="14" xfId="1" applyNumberFormat="1" applyFont="1" applyBorder="1" applyAlignment="1">
      <alignment vertical="center"/>
    </xf>
    <xf numFmtId="0" fontId="3" fillId="0" borderId="9" xfId="0" applyFont="1" applyBorder="1"/>
    <xf numFmtId="164" fontId="3" fillId="0" borderId="8" xfId="0" applyNumberFormat="1" applyFont="1" applyBorder="1"/>
    <xf numFmtId="164" fontId="3" fillId="0" borderId="14" xfId="1" applyNumberFormat="1" applyFont="1" applyBorder="1" applyAlignment="1">
      <alignment horizontal="center" vertical="center"/>
    </xf>
    <xf numFmtId="164" fontId="3" fillId="0" borderId="14" xfId="0" applyNumberFormat="1" applyFont="1" applyBorder="1"/>
    <xf numFmtId="0" fontId="3" fillId="0" borderId="14" xfId="0" applyFont="1" applyBorder="1"/>
    <xf numFmtId="164" fontId="3" fillId="2" borderId="8" xfId="0" applyNumberFormat="1" applyFont="1" applyFill="1" applyBorder="1"/>
    <xf numFmtId="164" fontId="3" fillId="0" borderId="3" xfId="1" applyNumberFormat="1" applyFont="1" applyBorder="1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/>
    <xf numFmtId="0" fontId="3" fillId="0" borderId="6" xfId="0" applyFont="1" applyFill="1" applyBorder="1"/>
    <xf numFmtId="164" fontId="3" fillId="0" borderId="0" xfId="1" applyNumberFormat="1" applyFont="1" applyAlignment="1">
      <alignment horizontal="left"/>
    </xf>
    <xf numFmtId="164" fontId="3" fillId="0" borderId="0" xfId="0" applyNumberFormat="1" applyFont="1"/>
    <xf numFmtId="0" fontId="3" fillId="0" borderId="15" xfId="0" applyFont="1" applyBorder="1"/>
    <xf numFmtId="164" fontId="3" fillId="0" borderId="3" xfId="1" applyNumberFormat="1" applyFont="1" applyBorder="1" applyAlignment="1">
      <alignment horizontal="center" vertical="center"/>
    </xf>
    <xf numFmtId="164" fontId="3" fillId="2" borderId="14" xfId="0" applyNumberFormat="1" applyFont="1" applyFill="1" applyBorder="1"/>
    <xf numFmtId="164" fontId="3" fillId="0" borderId="3" xfId="0" applyNumberFormat="1" applyFont="1" applyBorder="1" applyAlignment="1">
      <alignment vertical="center"/>
    </xf>
    <xf numFmtId="164" fontId="0" fillId="0" borderId="0" xfId="0" applyNumberFormat="1"/>
    <xf numFmtId="164" fontId="3" fillId="0" borderId="14" xfId="1" applyNumberFormat="1" applyFont="1" applyBorder="1"/>
    <xf numFmtId="164" fontId="3" fillId="0" borderId="8" xfId="1" applyNumberFormat="1" applyFont="1" applyBorder="1"/>
    <xf numFmtId="17" fontId="3" fillId="0" borderId="16" xfId="0" applyNumberFormat="1" applyFont="1" applyBorder="1"/>
    <xf numFmtId="164" fontId="3" fillId="2" borderId="8" xfId="1" applyNumberFormat="1" applyFont="1" applyFill="1" applyBorder="1" applyAlignment="1">
      <alignment horizontal="center" vertical="center"/>
    </xf>
    <xf numFmtId="164" fontId="3" fillId="2" borderId="14" xfId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164" fontId="3" fillId="0" borderId="10" xfId="1" applyNumberFormat="1" applyFont="1" applyBorder="1" applyAlignment="1">
      <alignment vertical="center"/>
    </xf>
    <xf numFmtId="164" fontId="3" fillId="0" borderId="10" xfId="1" applyNumberFormat="1" applyFont="1" applyBorder="1" applyAlignment="1">
      <alignment horizontal="center" vertical="center"/>
    </xf>
    <xf numFmtId="164" fontId="3" fillId="0" borderId="10" xfId="0" applyNumberFormat="1" applyFont="1" applyBorder="1"/>
    <xf numFmtId="0" fontId="3" fillId="2" borderId="9" xfId="0" applyFont="1" applyFill="1" applyBorder="1"/>
    <xf numFmtId="164" fontId="3" fillId="0" borderId="9" xfId="1" applyNumberFormat="1" applyFont="1" applyBorder="1"/>
    <xf numFmtId="164" fontId="3" fillId="2" borderId="9" xfId="0" applyNumberFormat="1" applyFont="1" applyFill="1" applyBorder="1"/>
    <xf numFmtId="164" fontId="3" fillId="0" borderId="9" xfId="1" applyNumberFormat="1" applyFont="1" applyBorder="1" applyAlignment="1">
      <alignment horizontal="center" vertical="center"/>
    </xf>
    <xf numFmtId="17" fontId="3" fillId="0" borderId="1" xfId="0" applyNumberFormat="1" applyFont="1" applyBorder="1"/>
    <xf numFmtId="164" fontId="3" fillId="0" borderId="5" xfId="1" applyNumberFormat="1" applyFont="1" applyBorder="1" applyAlignment="1">
      <alignment vertical="center"/>
    </xf>
    <xf numFmtId="164" fontId="3" fillId="2" borderId="7" xfId="1" applyNumberFormat="1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164" fontId="3" fillId="2" borderId="14" xfId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164" fontId="3" fillId="2" borderId="11" xfId="1" applyNumberFormat="1" applyFont="1" applyFill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164" fontId="3" fillId="0" borderId="11" xfId="1" applyNumberFormat="1" applyFont="1" applyBorder="1" applyAlignment="1">
      <alignment horizontal="center" vertical="center"/>
    </xf>
    <xf numFmtId="164" fontId="3" fillId="2" borderId="7" xfId="1" applyNumberFormat="1" applyFont="1" applyFill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164" fontId="3" fillId="2" borderId="14" xfId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3" fillId="0" borderId="17" xfId="1" applyNumberFormat="1" applyFont="1" applyBorder="1" applyAlignment="1">
      <alignment vertical="center"/>
    </xf>
    <xf numFmtId="164" fontId="3" fillId="0" borderId="17" xfId="1" applyNumberFormat="1" applyFont="1" applyBorder="1" applyAlignment="1">
      <alignment horizontal="center" vertical="center"/>
    </xf>
    <xf numFmtId="164" fontId="3" fillId="0" borderId="17" xfId="0" applyNumberFormat="1" applyFont="1" applyBorder="1"/>
    <xf numFmtId="0" fontId="3" fillId="2" borderId="7" xfId="0" applyFont="1" applyFill="1" applyBorder="1"/>
    <xf numFmtId="0" fontId="3" fillId="0" borderId="3" xfId="0" applyFont="1" applyBorder="1"/>
    <xf numFmtId="164" fontId="3" fillId="0" borderId="3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/>
    </xf>
    <xf numFmtId="41" fontId="3" fillId="0" borderId="18" xfId="0" applyNumberFormat="1" applyFont="1" applyBorder="1"/>
    <xf numFmtId="41" fontId="3" fillId="0" borderId="19" xfId="0" applyNumberFormat="1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19"/>
  <sheetViews>
    <sheetView tabSelected="1" topLeftCell="E2" workbookViewId="0">
      <selection activeCell="A2" sqref="A2:C2"/>
    </sheetView>
  </sheetViews>
  <sheetFormatPr defaultRowHeight="14.25"/>
  <cols>
    <col min="1" max="1" width="4.42578125" style="20" bestFit="1" customWidth="1"/>
    <col min="2" max="2" width="26" style="20" bestFit="1" customWidth="1"/>
    <col min="3" max="3" width="49.85546875" style="20" bestFit="1" customWidth="1"/>
    <col min="4" max="4" width="79.140625" style="20" bestFit="1" customWidth="1"/>
    <col min="5" max="5" width="93.5703125" style="20" bestFit="1" customWidth="1"/>
    <col min="6" max="16384" width="9.140625" style="20"/>
  </cols>
  <sheetData>
    <row r="2" spans="1:5">
      <c r="A2" s="55" t="s">
        <v>68</v>
      </c>
      <c r="B2" s="55"/>
      <c r="C2" s="55"/>
    </row>
    <row r="4" spans="1:5">
      <c r="A4" s="21" t="s">
        <v>0</v>
      </c>
      <c r="B4" s="22" t="s">
        <v>4</v>
      </c>
      <c r="C4" s="21" t="s">
        <v>1</v>
      </c>
      <c r="D4" s="23" t="s">
        <v>3</v>
      </c>
      <c r="E4" s="21" t="s">
        <v>2</v>
      </c>
    </row>
    <row r="5" spans="1:5">
      <c r="A5" s="24">
        <v>1</v>
      </c>
      <c r="B5" s="36" t="s">
        <v>43</v>
      </c>
      <c r="C5" s="25" t="s">
        <v>29</v>
      </c>
      <c r="D5" s="25" t="s">
        <v>38</v>
      </c>
      <c r="E5" s="25" t="s">
        <v>40</v>
      </c>
    </row>
    <row r="6" spans="1:5">
      <c r="A6" s="24">
        <v>2</v>
      </c>
      <c r="B6" s="36" t="s">
        <v>43</v>
      </c>
      <c r="C6" s="25" t="s">
        <v>30</v>
      </c>
      <c r="D6" s="25" t="s">
        <v>39</v>
      </c>
      <c r="E6" s="25" t="s">
        <v>67</v>
      </c>
    </row>
    <row r="7" spans="1:5">
      <c r="A7" s="24">
        <v>3</v>
      </c>
      <c r="B7" s="36" t="s">
        <v>47</v>
      </c>
      <c r="C7" s="25" t="s">
        <v>56</v>
      </c>
      <c r="D7" s="25" t="s">
        <v>37</v>
      </c>
      <c r="E7" s="25" t="s">
        <v>66</v>
      </c>
    </row>
    <row r="8" spans="1:5">
      <c r="A8" s="24">
        <v>4</v>
      </c>
      <c r="B8" s="36" t="s">
        <v>47</v>
      </c>
      <c r="C8" s="25" t="s">
        <v>57</v>
      </c>
      <c r="D8" s="25" t="s">
        <v>58</v>
      </c>
      <c r="E8" s="25" t="s">
        <v>65</v>
      </c>
    </row>
    <row r="9" spans="1:5">
      <c r="A9" s="24">
        <v>4</v>
      </c>
      <c r="B9" s="48" t="s">
        <v>49</v>
      </c>
      <c r="C9" s="29" t="s">
        <v>59</v>
      </c>
      <c r="D9" s="25" t="s">
        <v>31</v>
      </c>
      <c r="E9" s="25" t="s">
        <v>63</v>
      </c>
    </row>
    <row r="10" spans="1:5">
      <c r="A10" s="24">
        <v>5</v>
      </c>
      <c r="B10" s="48" t="s">
        <v>49</v>
      </c>
      <c r="C10" s="29" t="s">
        <v>24</v>
      </c>
      <c r="D10" s="25" t="s">
        <v>22</v>
      </c>
      <c r="E10" s="25" t="s">
        <v>64</v>
      </c>
    </row>
    <row r="11" spans="1:5">
      <c r="A11" s="24">
        <v>7</v>
      </c>
      <c r="B11" s="48" t="s">
        <v>61</v>
      </c>
      <c r="C11" s="29" t="s">
        <v>26</v>
      </c>
      <c r="D11" s="25" t="s">
        <v>37</v>
      </c>
      <c r="E11" s="25" t="s">
        <v>62</v>
      </c>
    </row>
    <row r="12" spans="1:5">
      <c r="A12" s="24">
        <v>8</v>
      </c>
      <c r="B12" s="48" t="s">
        <v>60</v>
      </c>
      <c r="C12" s="29" t="s">
        <v>26</v>
      </c>
      <c r="D12" s="25" t="s">
        <v>37</v>
      </c>
      <c r="E12" s="25" t="s">
        <v>62</v>
      </c>
    </row>
    <row r="13" spans="1:5">
      <c r="D13" s="26" t="s">
        <v>19</v>
      </c>
      <c r="E13" s="27">
        <v>345000000</v>
      </c>
    </row>
    <row r="14" spans="1:5">
      <c r="D14" s="26" t="s">
        <v>18</v>
      </c>
      <c r="E14" s="28">
        <v>793022660</v>
      </c>
    </row>
    <row r="15" spans="1:5">
      <c r="D15" s="26" t="s">
        <v>32</v>
      </c>
      <c r="E15" s="28">
        <f>SUM(E13:E14)</f>
        <v>1138022660</v>
      </c>
    </row>
    <row r="19" spans="5:5">
      <c r="E19" s="20" t="s">
        <v>25</v>
      </c>
    </row>
  </sheetData>
  <mergeCells count="1">
    <mergeCell ref="A2:C2"/>
  </mergeCells>
  <pageMargins left="0.26" right="0.1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25"/>
  <sheetViews>
    <sheetView zoomScale="90" zoomScaleNormal="90" workbookViewId="0">
      <pane xSplit="2" ySplit="4" topLeftCell="E5" activePane="bottomRight" state="frozen"/>
      <selection pane="topRight" activeCell="C1" sqref="C1"/>
      <selection pane="bottomLeft" activeCell="A5" sqref="A5"/>
      <selection pane="bottomRight" activeCell="H25" sqref="H25"/>
    </sheetView>
  </sheetViews>
  <sheetFormatPr defaultRowHeight="15"/>
  <cols>
    <col min="1" max="1" width="14.5703125" bestFit="1" customWidth="1"/>
    <col min="2" max="2" width="45.85546875" bestFit="1" customWidth="1"/>
    <col min="3" max="3" width="26" bestFit="1" customWidth="1"/>
    <col min="4" max="4" width="79.140625" bestFit="1" customWidth="1"/>
    <col min="5" max="5" width="15.140625" bestFit="1" customWidth="1"/>
    <col min="6" max="6" width="13.5703125" bestFit="1" customWidth="1"/>
    <col min="7" max="7" width="22.42578125" bestFit="1" customWidth="1"/>
    <col min="8" max="8" width="20" bestFit="1" customWidth="1"/>
    <col min="9" max="9" width="17.5703125" bestFit="1" customWidth="1"/>
  </cols>
  <sheetData>
    <row r="2" spans="1:9" ht="15.75" thickBot="1"/>
    <row r="3" spans="1:9" ht="16.5" thickBot="1">
      <c r="A3" s="68" t="s">
        <v>5</v>
      </c>
      <c r="B3" s="69"/>
      <c r="C3" s="69"/>
      <c r="D3" s="70"/>
      <c r="E3" s="71" t="s">
        <v>6</v>
      </c>
      <c r="F3" s="71"/>
      <c r="G3" s="71"/>
      <c r="H3" s="71"/>
      <c r="I3" s="71"/>
    </row>
    <row r="4" spans="1:9" ht="15.75" thickBot="1">
      <c r="A4" s="1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3" t="s">
        <v>17</v>
      </c>
      <c r="G4" s="4" t="s">
        <v>12</v>
      </c>
      <c r="H4" s="6" t="s">
        <v>13</v>
      </c>
      <c r="I4" s="5" t="s">
        <v>14</v>
      </c>
    </row>
    <row r="5" spans="1:9" ht="15.75" thickBot="1">
      <c r="A5" s="65" t="s">
        <v>15</v>
      </c>
      <c r="B5" s="56" t="s">
        <v>28</v>
      </c>
      <c r="C5" s="56" t="s">
        <v>43</v>
      </c>
      <c r="D5" s="83" t="s">
        <v>41</v>
      </c>
      <c r="E5" s="2"/>
      <c r="F5" s="19">
        <v>12784</v>
      </c>
      <c r="G5" s="30">
        <f>F5*2</f>
        <v>25568</v>
      </c>
      <c r="H5" s="19">
        <f>G5*500</f>
        <v>12784000</v>
      </c>
      <c r="I5" s="84">
        <f>H5</f>
        <v>12784000</v>
      </c>
    </row>
    <row r="6" spans="1:9">
      <c r="A6" s="66"/>
      <c r="B6" s="64"/>
      <c r="C6" s="64"/>
      <c r="D6" s="82" t="s">
        <v>35</v>
      </c>
      <c r="E6" s="50"/>
      <c r="F6" s="79">
        <v>26488</v>
      </c>
      <c r="G6" s="80">
        <f>F6*1.3</f>
        <v>34434.400000000001</v>
      </c>
      <c r="H6" s="81">
        <f>G6*500</f>
        <v>17217200</v>
      </c>
      <c r="I6" s="85">
        <f>H6+H7</f>
        <v>77279800</v>
      </c>
    </row>
    <row r="7" spans="1:9" ht="15.75" thickBot="1">
      <c r="A7" s="66"/>
      <c r="B7" s="57"/>
      <c r="C7" s="57"/>
      <c r="D7" s="44" t="s">
        <v>42</v>
      </c>
      <c r="E7" s="50">
        <v>0</v>
      </c>
      <c r="F7" s="10">
        <v>46202</v>
      </c>
      <c r="G7" s="54">
        <f>F7*1.3</f>
        <v>60062.6</v>
      </c>
      <c r="H7" s="11">
        <f>G7*1000</f>
        <v>60062600</v>
      </c>
      <c r="I7" s="86"/>
    </row>
    <row r="8" spans="1:9">
      <c r="A8" s="66"/>
      <c r="B8" s="56" t="s">
        <v>20</v>
      </c>
      <c r="C8" s="56" t="s">
        <v>44</v>
      </c>
      <c r="D8" s="7" t="s">
        <v>23</v>
      </c>
      <c r="E8" s="58">
        <v>125000000</v>
      </c>
      <c r="F8" s="8">
        <v>16216</v>
      </c>
      <c r="G8" s="9">
        <f>F8*1.5</f>
        <v>24324</v>
      </c>
      <c r="H8" s="14">
        <f>G8*1000</f>
        <v>24324000</v>
      </c>
      <c r="I8" s="60">
        <f>E8+H8+H9+H10+H11</f>
        <v>389793860</v>
      </c>
    </row>
    <row r="9" spans="1:9" ht="13.5" customHeight="1">
      <c r="A9" s="66"/>
      <c r="B9" s="64"/>
      <c r="C9" s="64"/>
      <c r="D9" s="17" t="s">
        <v>27</v>
      </c>
      <c r="E9" s="62"/>
      <c r="F9" s="12">
        <v>25773</v>
      </c>
      <c r="G9" s="15">
        <f>F9*1.5</f>
        <v>38659.5</v>
      </c>
      <c r="H9" s="16">
        <f>G9*800</f>
        <v>30927600</v>
      </c>
      <c r="I9" s="63"/>
    </row>
    <row r="10" spans="1:9" ht="13.5" customHeight="1">
      <c r="A10" s="66"/>
      <c r="B10" s="64"/>
      <c r="C10" s="64"/>
      <c r="D10" s="17" t="s">
        <v>45</v>
      </c>
      <c r="E10" s="62"/>
      <c r="F10" s="41">
        <v>231767</v>
      </c>
      <c r="G10" s="42">
        <f>F10*1.3</f>
        <v>301297.10000000003</v>
      </c>
      <c r="H10" s="43">
        <f>G10*600</f>
        <v>180778260.00000003</v>
      </c>
      <c r="I10" s="63"/>
    </row>
    <row r="11" spans="1:9" ht="13.5" customHeight="1" thickBot="1">
      <c r="A11" s="67"/>
      <c r="B11" s="57"/>
      <c r="C11" s="64"/>
      <c r="D11" s="13" t="s">
        <v>36</v>
      </c>
      <c r="E11" s="59"/>
      <c r="F11" s="10">
        <v>12784</v>
      </c>
      <c r="G11" s="47">
        <f>F11*2.5</f>
        <v>31960</v>
      </c>
      <c r="H11" s="11">
        <f>G11*900</f>
        <v>28764000</v>
      </c>
      <c r="I11" s="61"/>
    </row>
    <row r="12" spans="1:9" ht="13.5" customHeight="1">
      <c r="A12" s="65" t="s">
        <v>46</v>
      </c>
      <c r="B12" s="56" t="s">
        <v>20</v>
      </c>
      <c r="C12" s="56" t="s">
        <v>47</v>
      </c>
      <c r="D12" s="7" t="s">
        <v>48</v>
      </c>
      <c r="E12" s="58">
        <v>60000000</v>
      </c>
      <c r="F12" s="87">
        <v>9010</v>
      </c>
      <c r="G12" s="51">
        <f t="shared" ref="G12:G14" si="0">F12*1.1</f>
        <v>9911</v>
      </c>
      <c r="H12" s="18">
        <f>G12*1000</f>
        <v>9911000</v>
      </c>
      <c r="I12" s="60">
        <f>E12+H12+H13+H14</f>
        <v>117075700</v>
      </c>
    </row>
    <row r="13" spans="1:9" ht="13.5" customHeight="1">
      <c r="A13" s="66"/>
      <c r="B13" s="64"/>
      <c r="C13" s="64"/>
      <c r="D13" s="17" t="s">
        <v>27</v>
      </c>
      <c r="E13" s="62"/>
      <c r="F13" s="87">
        <v>8063</v>
      </c>
      <c r="G13" s="52">
        <f t="shared" si="0"/>
        <v>8869.3000000000011</v>
      </c>
      <c r="H13" s="31">
        <f>G13*800</f>
        <v>7095440.0000000009</v>
      </c>
      <c r="I13" s="63"/>
    </row>
    <row r="14" spans="1:9" ht="13.5" customHeight="1" thickBot="1">
      <c r="A14" s="67"/>
      <c r="B14" s="57"/>
      <c r="C14" s="57"/>
      <c r="D14" s="13" t="s">
        <v>45</v>
      </c>
      <c r="E14" s="59"/>
      <c r="F14" s="88">
        <v>60711</v>
      </c>
      <c r="G14" s="53">
        <f t="shared" si="0"/>
        <v>66782.100000000006</v>
      </c>
      <c r="H14" s="46">
        <f>G14*600</f>
        <v>40069260</v>
      </c>
      <c r="I14" s="61"/>
    </row>
    <row r="15" spans="1:9" ht="13.5" customHeight="1" thickBot="1">
      <c r="A15" s="56" t="s">
        <v>21</v>
      </c>
      <c r="B15" s="56" t="s">
        <v>20</v>
      </c>
      <c r="C15" s="56" t="s">
        <v>49</v>
      </c>
      <c r="D15" s="7" t="s">
        <v>33</v>
      </c>
      <c r="E15" s="58">
        <v>90000000</v>
      </c>
      <c r="F15" s="19">
        <v>29503</v>
      </c>
      <c r="G15" s="30">
        <v>44262</v>
      </c>
      <c r="H15" s="32">
        <f>G15*1000</f>
        <v>44262000</v>
      </c>
      <c r="I15" s="60">
        <f>E15+H15+H16</f>
        <v>396118800</v>
      </c>
    </row>
    <row r="16" spans="1:9" ht="13.5" customHeight="1" thickBot="1">
      <c r="A16" s="57"/>
      <c r="B16" s="57"/>
      <c r="C16" s="57"/>
      <c r="D16" s="13" t="s">
        <v>34</v>
      </c>
      <c r="E16" s="59"/>
      <c r="F16" s="49">
        <v>114121</v>
      </c>
      <c r="G16" s="40">
        <v>327321</v>
      </c>
      <c r="H16" s="32">
        <f>G16*800</f>
        <v>261856800</v>
      </c>
      <c r="I16" s="61"/>
    </row>
    <row r="17" spans="1:9" ht="13.5" customHeight="1" thickBot="1">
      <c r="A17" s="78" t="s">
        <v>16</v>
      </c>
      <c r="B17" s="56" t="s">
        <v>20</v>
      </c>
      <c r="C17" s="56" t="s">
        <v>50</v>
      </c>
      <c r="D17" s="7" t="s">
        <v>51</v>
      </c>
      <c r="E17" s="72">
        <v>35000000</v>
      </c>
      <c r="F17" s="35">
        <v>7825</v>
      </c>
      <c r="G17" s="37">
        <f t="shared" ref="G17:G24" si="1">F17*1.1</f>
        <v>8607.5</v>
      </c>
      <c r="H17" s="18">
        <f>G17*800</f>
        <v>6886000</v>
      </c>
      <c r="I17" s="75">
        <f>E17+H17+H18+H19+H20</f>
        <v>72485250</v>
      </c>
    </row>
    <row r="18" spans="1:9" ht="13.5" customHeight="1" thickBot="1">
      <c r="A18" s="78"/>
      <c r="B18" s="64"/>
      <c r="C18" s="64"/>
      <c r="D18" s="17" t="s">
        <v>52</v>
      </c>
      <c r="E18" s="73"/>
      <c r="F18" s="34">
        <v>6525</v>
      </c>
      <c r="G18" s="38">
        <f t="shared" si="1"/>
        <v>7177.5000000000009</v>
      </c>
      <c r="H18" s="31">
        <f>G18*700</f>
        <v>5024250.0000000009</v>
      </c>
      <c r="I18" s="76"/>
    </row>
    <row r="19" spans="1:9" ht="13.5" customHeight="1" thickBot="1">
      <c r="A19" s="78"/>
      <c r="B19" s="64"/>
      <c r="C19" s="64"/>
      <c r="D19" s="17" t="s">
        <v>53</v>
      </c>
      <c r="E19" s="73"/>
      <c r="F19" s="34">
        <v>38350</v>
      </c>
      <c r="G19" s="38">
        <f t="shared" si="1"/>
        <v>42185</v>
      </c>
      <c r="H19" s="31">
        <f>G19*500</f>
        <v>21092500</v>
      </c>
      <c r="I19" s="76"/>
    </row>
    <row r="20" spans="1:9" ht="13.5" customHeight="1" thickBot="1">
      <c r="A20" s="78"/>
      <c r="B20" s="64"/>
      <c r="C20" s="57"/>
      <c r="D20" s="13" t="s">
        <v>54</v>
      </c>
      <c r="E20" s="74"/>
      <c r="F20" s="45">
        <v>8150</v>
      </c>
      <c r="G20" s="39">
        <f t="shared" si="1"/>
        <v>8965</v>
      </c>
      <c r="H20" s="46">
        <f>G20*500</f>
        <v>4482500</v>
      </c>
      <c r="I20" s="77"/>
    </row>
    <row r="21" spans="1:9" ht="13.5" customHeight="1" thickBot="1">
      <c r="A21" s="78"/>
      <c r="B21" s="64"/>
      <c r="C21" s="89" t="s">
        <v>55</v>
      </c>
      <c r="D21" s="7" t="s">
        <v>51</v>
      </c>
      <c r="E21" s="72">
        <v>35000000</v>
      </c>
      <c r="F21" s="35">
        <v>7825</v>
      </c>
      <c r="G21" s="51">
        <f t="shared" si="1"/>
        <v>8607.5</v>
      </c>
      <c r="H21" s="18">
        <f>G21*800</f>
        <v>6886000</v>
      </c>
      <c r="I21" s="60">
        <f>E21+H21+H22+H23+H24</f>
        <v>72485250</v>
      </c>
    </row>
    <row r="22" spans="1:9" ht="13.5" customHeight="1" thickBot="1">
      <c r="A22" s="78"/>
      <c r="B22" s="64"/>
      <c r="C22" s="90"/>
      <c r="D22" s="17" t="s">
        <v>52</v>
      </c>
      <c r="E22" s="73"/>
      <c r="F22" s="34">
        <v>6525</v>
      </c>
      <c r="G22" s="52">
        <f t="shared" si="1"/>
        <v>7177.5000000000009</v>
      </c>
      <c r="H22" s="31">
        <f>G22*700</f>
        <v>5024250.0000000009</v>
      </c>
      <c r="I22" s="63"/>
    </row>
    <row r="23" spans="1:9" ht="13.5" customHeight="1" thickBot="1">
      <c r="A23" s="78"/>
      <c r="B23" s="64"/>
      <c r="C23" s="90"/>
      <c r="D23" s="17" t="s">
        <v>53</v>
      </c>
      <c r="E23" s="73"/>
      <c r="F23" s="34">
        <v>38350</v>
      </c>
      <c r="G23" s="52">
        <f t="shared" si="1"/>
        <v>42185</v>
      </c>
      <c r="H23" s="31">
        <f>G23*500</f>
        <v>21092500</v>
      </c>
      <c r="I23" s="63"/>
    </row>
    <row r="24" spans="1:9" ht="15.75" thickBot="1">
      <c r="A24" s="78"/>
      <c r="B24" s="57"/>
      <c r="C24" s="91"/>
      <c r="D24" s="13" t="s">
        <v>54</v>
      </c>
      <c r="E24" s="74"/>
      <c r="F24" s="45">
        <v>8150</v>
      </c>
      <c r="G24" s="53">
        <f t="shared" si="1"/>
        <v>8965</v>
      </c>
      <c r="H24" s="46">
        <f>G24*500</f>
        <v>4482500</v>
      </c>
      <c r="I24" s="61"/>
    </row>
    <row r="25" spans="1:9">
      <c r="E25" s="33">
        <f>SUM(E5:E24)</f>
        <v>345000000</v>
      </c>
      <c r="H25" s="33">
        <f>SUM(H5:H24)</f>
        <v>793022660</v>
      </c>
      <c r="I25" s="33">
        <f>SUM(I5:I24)</f>
        <v>1138022660</v>
      </c>
    </row>
  </sheetData>
  <mergeCells count="28">
    <mergeCell ref="A3:D3"/>
    <mergeCell ref="E3:I3"/>
    <mergeCell ref="B8:B11"/>
    <mergeCell ref="E17:E20"/>
    <mergeCell ref="I17:I20"/>
    <mergeCell ref="A17:A24"/>
    <mergeCell ref="E21:E24"/>
    <mergeCell ref="I21:I24"/>
    <mergeCell ref="B5:B7"/>
    <mergeCell ref="C5:C7"/>
    <mergeCell ref="I6:I7"/>
    <mergeCell ref="A12:A14"/>
    <mergeCell ref="B12:B14"/>
    <mergeCell ref="A15:A16"/>
    <mergeCell ref="B15:B16"/>
    <mergeCell ref="E8:E11"/>
    <mergeCell ref="I8:I11"/>
    <mergeCell ref="C8:C11"/>
    <mergeCell ref="A5:A11"/>
    <mergeCell ref="C12:C14"/>
    <mergeCell ref="E12:E14"/>
    <mergeCell ref="I12:I14"/>
    <mergeCell ref="C15:C16"/>
    <mergeCell ref="E15:E16"/>
    <mergeCell ref="I15:I16"/>
    <mergeCell ref="C17:C20"/>
    <mergeCell ref="B17:B24"/>
    <mergeCell ref="C21:C24"/>
  </mergeCells>
  <pageMargins left="0.3" right="0.31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Promo Mailer Januari'20</vt:lpstr>
      <vt:lpstr>Lampiran</vt:lpstr>
      <vt:lpstr>'Promo Mailer Januari''20'!Print_Area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HOME</cp:lastModifiedBy>
  <cp:lastPrinted>2017-05-26T07:57:44Z</cp:lastPrinted>
  <dcterms:created xsi:type="dcterms:W3CDTF">2017-03-13T06:37:49Z</dcterms:created>
  <dcterms:modified xsi:type="dcterms:W3CDTF">2019-12-27T09:30:12Z</dcterms:modified>
</cp:coreProperties>
</file>