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Average" sheetId="3" r:id="rId2"/>
    <sheet name="TARGET PERITEM SLS JAYA BAROKAH" sheetId="4" r:id="rId3"/>
    <sheet name="avg" sheetId="5" r:id="rId4"/>
  </sheets>
  <calcPr calcId="124519"/>
</workbook>
</file>

<file path=xl/calcChain.xml><?xml version="1.0" encoding="utf-8"?>
<calcChain xmlns="http://schemas.openxmlformats.org/spreadsheetml/2006/main">
  <c r="H12" i="3"/>
  <c r="G7" l="1"/>
  <c r="G12"/>
  <c r="G11"/>
  <c r="G10"/>
  <c r="G9"/>
  <c r="G8"/>
  <c r="F12"/>
  <c r="F11"/>
  <c r="F10"/>
  <c r="F9"/>
  <c r="F8"/>
  <c r="F7"/>
  <c r="D12"/>
  <c r="C12"/>
  <c r="G6" i="5"/>
  <c r="G7"/>
  <c r="G8"/>
  <c r="G9"/>
  <c r="G10"/>
  <c r="G11"/>
  <c r="G12"/>
  <c r="G5"/>
  <c r="F6"/>
  <c r="F7"/>
  <c r="F8"/>
  <c r="F9"/>
  <c r="F10"/>
  <c r="F11"/>
  <c r="F5"/>
  <c r="E13"/>
  <c r="D13"/>
  <c r="C13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H18"/>
  <c r="BG18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B17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H16"/>
  <c r="BG16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B15"/>
  <c r="AA15"/>
  <c r="S15"/>
  <c r="T15" s="1"/>
  <c r="K15"/>
  <c r="L15" s="1"/>
  <c r="BV14"/>
  <c r="BU14"/>
  <c r="BT14"/>
  <c r="BS14"/>
  <c r="BR14"/>
  <c r="BQ14"/>
  <c r="BO14"/>
  <c r="BP14" s="1"/>
  <c r="BH14"/>
  <c r="BG14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R13"/>
  <c r="AQ13"/>
  <c r="AI13"/>
  <c r="AJ13" s="1"/>
  <c r="AB13"/>
  <c r="AA13"/>
  <c r="S13"/>
  <c r="T13" s="1"/>
  <c r="L13"/>
  <c r="K13"/>
  <c r="BV12"/>
  <c r="BU12"/>
  <c r="BT12"/>
  <c r="BS12"/>
  <c r="BR12"/>
  <c r="BQ12"/>
  <c r="BO12"/>
  <c r="BP12" s="1"/>
  <c r="BH12"/>
  <c r="BG12"/>
  <c r="AY12"/>
  <c r="AZ12" s="1"/>
  <c r="AR12"/>
  <c r="AQ12"/>
  <c r="AI12"/>
  <c r="AJ12" s="1"/>
  <c r="AA12"/>
  <c r="AB12" s="1"/>
  <c r="S12"/>
  <c r="T12" s="1"/>
  <c r="L12"/>
  <c r="K12"/>
  <c r="BV11"/>
  <c r="BU11"/>
  <c r="BT11"/>
  <c r="BS11"/>
  <c r="BR11"/>
  <c r="BW11" s="1"/>
  <c r="BX11" s="1"/>
  <c r="BQ11"/>
  <c r="BO11"/>
  <c r="BP11" s="1"/>
  <c r="BG11"/>
  <c r="BH11" s="1"/>
  <c r="AY11"/>
  <c r="AZ11" s="1"/>
  <c r="AR11"/>
  <c r="AQ11"/>
  <c r="AI11"/>
  <c r="AJ11" s="1"/>
  <c r="AB11"/>
  <c r="AA1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W9" s="1"/>
  <c r="BX9" s="1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R8"/>
  <c r="AQ8"/>
  <c r="AI8"/>
  <c r="AJ8" s="1"/>
  <c r="AA8"/>
  <c r="AB8" s="1"/>
  <c r="S8"/>
  <c r="T8" s="1"/>
  <c r="K8"/>
  <c r="L8" s="1"/>
  <c r="BV7"/>
  <c r="BU7"/>
  <c r="BT7"/>
  <c r="BS7"/>
  <c r="BR7"/>
  <c r="BW7" s="1"/>
  <c r="BQ7"/>
  <c r="BO7"/>
  <c r="BP7" s="1"/>
  <c r="BG7"/>
  <c r="BH7" s="1"/>
  <c r="AY7"/>
  <c r="AZ7" s="1"/>
  <c r="AR7"/>
  <c r="AQ7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R6"/>
  <c r="AQ6"/>
  <c r="AI6"/>
  <c r="AJ6" s="1"/>
  <c r="AA6"/>
  <c r="AB6" s="1"/>
  <c r="S6"/>
  <c r="T6" s="1"/>
  <c r="K6"/>
  <c r="L6" s="1"/>
  <c r="BV5"/>
  <c r="BV25" s="1"/>
  <c r="BU5"/>
  <c r="BU25" s="1"/>
  <c r="BT5"/>
  <c r="BS5"/>
  <c r="BS25" s="1"/>
  <c r="BR5"/>
  <c r="BR25" s="1"/>
  <c r="BQ5"/>
  <c r="BO5"/>
  <c r="BP5" s="1"/>
  <c r="BG5"/>
  <c r="BG25" s="1"/>
  <c r="BH25" s="1"/>
  <c r="AZ5"/>
  <c r="AY5"/>
  <c r="AY25" s="1"/>
  <c r="AQ5"/>
  <c r="AQ25" s="1"/>
  <c r="AR25" s="1"/>
  <c r="AJ5"/>
  <c r="AI5"/>
  <c r="AA5"/>
  <c r="S5"/>
  <c r="S25" s="1"/>
  <c r="K5"/>
  <c r="K25" s="1"/>
  <c r="L25" s="1"/>
  <c r="BQ27" l="1"/>
  <c r="AZ25"/>
  <c r="T25"/>
  <c r="BW13"/>
  <c r="BX13" s="1"/>
  <c r="BW15"/>
  <c r="BX15" s="1"/>
  <c r="L17"/>
  <c r="L19"/>
  <c r="BQ25"/>
  <c r="H13" i="5"/>
  <c r="AI25" i="4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BO27"/>
  <c r="BT27"/>
  <c r="BT28" s="1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F13" i="5"/>
  <c r="G13"/>
  <c r="AA28" i="4"/>
  <c r="AB27"/>
  <c r="BP27"/>
  <c r="S28"/>
  <c r="T27"/>
  <c r="AQ28"/>
  <c r="AR27"/>
  <c r="BS28"/>
  <c r="BX7"/>
  <c r="AJ27"/>
  <c r="BG28"/>
  <c r="BH27"/>
  <c r="BR28"/>
  <c r="BV28"/>
  <c r="K28"/>
  <c r="L27"/>
  <c r="AY28"/>
  <c r="AZ27"/>
  <c r="BU28"/>
  <c r="BX5"/>
  <c r="T17"/>
  <c r="AJ17"/>
  <c r="AZ17"/>
  <c r="BP17"/>
  <c r="T19"/>
  <c r="AJ19"/>
  <c r="AZ19"/>
  <c r="BP19"/>
  <c r="L5"/>
  <c r="AB5"/>
  <c r="AR5"/>
  <c r="BH5"/>
  <c r="BW17"/>
  <c r="BW19"/>
  <c r="BQ28" l="1"/>
  <c r="L28"/>
  <c r="AI28"/>
  <c r="BH28"/>
  <c r="BW25"/>
  <c r="BO28"/>
  <c r="BP28" s="1"/>
  <c r="AZ28"/>
  <c r="AB28"/>
  <c r="BX25"/>
  <c r="T28"/>
  <c r="AR28"/>
  <c r="AJ28"/>
  <c r="BW27"/>
  <c r="BX19"/>
  <c r="BW26"/>
  <c r="BX26" s="1"/>
  <c r="BX17"/>
  <c r="BW28" l="1"/>
  <c r="BX28" s="1"/>
  <c r="BX27"/>
  <c r="E12" i="3"/>
  <c r="BN27" i="2" l="1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U19"/>
  <c r="BT19"/>
  <c r="BS19"/>
  <c r="BS27" s="1"/>
  <c r="BR19"/>
  <c r="BQ19"/>
  <c r="BO19"/>
  <c r="BO27" s="1"/>
  <c r="BG19"/>
  <c r="BH19" s="1"/>
  <c r="AY19"/>
  <c r="AQ19"/>
  <c r="AR19" s="1"/>
  <c r="AI19"/>
  <c r="AI27" s="1"/>
  <c r="AA19"/>
  <c r="AB19" s="1"/>
  <c r="S19"/>
  <c r="K19"/>
  <c r="L19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G17"/>
  <c r="BH17" s="1"/>
  <c r="AY17"/>
  <c r="AY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Q9"/>
  <c r="AR9" s="1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T25" s="1"/>
  <c r="BS5"/>
  <c r="BS25" s="1"/>
  <c r="BR5"/>
  <c r="BQ5"/>
  <c r="BO5"/>
  <c r="BO25" s="1"/>
  <c r="BG5"/>
  <c r="BG25" s="1"/>
  <c r="AY5"/>
  <c r="AQ5"/>
  <c r="AI5"/>
  <c r="AJ5" s="1"/>
  <c r="AA5"/>
  <c r="S5"/>
  <c r="K5"/>
  <c r="S25" l="1"/>
  <c r="AY25"/>
  <c r="BV25"/>
  <c r="AQ25"/>
  <c r="AR25" s="1"/>
  <c r="BU25"/>
  <c r="BR25"/>
  <c r="BT27"/>
  <c r="BT28" s="1"/>
  <c r="BH25"/>
  <c r="T25"/>
  <c r="AZ25"/>
  <c r="BP25"/>
  <c r="AZ26"/>
  <c r="BP26"/>
  <c r="AJ26"/>
  <c r="T5"/>
  <c r="BP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AT28"/>
  <c r="AX28"/>
  <c r="BD28"/>
  <c r="BJ28"/>
  <c r="BN28"/>
  <c r="G28"/>
  <c r="Q28"/>
  <c r="W28"/>
  <c r="AG28"/>
  <c r="AM28"/>
  <c r="AS28"/>
  <c r="AW28"/>
  <c r="BC28"/>
  <c r="BI28"/>
  <c r="BM28"/>
  <c r="BW7"/>
  <c r="BX7" s="1"/>
  <c r="BW9"/>
  <c r="BX9" s="1"/>
  <c r="BW11"/>
  <c r="BX11" s="1"/>
  <c r="BW13"/>
  <c r="BX13" s="1"/>
  <c r="BW15"/>
  <c r="BX15" s="1"/>
  <c r="S27"/>
  <c r="S28" s="1"/>
  <c r="AY27"/>
  <c r="AY28" s="1"/>
  <c r="BV27"/>
  <c r="BV28" s="1"/>
  <c r="BW21"/>
  <c r="BX21" s="1"/>
  <c r="BW23"/>
  <c r="BX23" s="1"/>
  <c r="J28"/>
  <c r="P28"/>
  <c r="Z28"/>
  <c r="AF28"/>
  <c r="AP28"/>
  <c r="AV28"/>
  <c r="BB28"/>
  <c r="BF28"/>
  <c r="BL28"/>
  <c r="AI25"/>
  <c r="AJ25" s="1"/>
  <c r="AZ5"/>
  <c r="BU27"/>
  <c r="BU28" s="1"/>
  <c r="I28"/>
  <c r="O28"/>
  <c r="Y28"/>
  <c r="AE28"/>
  <c r="AO28"/>
  <c r="AU28"/>
  <c r="BA28"/>
  <c r="BE28"/>
  <c r="BK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AJ27"/>
  <c r="BO28"/>
  <c r="BP27"/>
  <c r="BS28"/>
  <c r="T27"/>
  <c r="AZ27"/>
  <c r="BX5"/>
  <c r="T17"/>
  <c r="AJ17"/>
  <c r="AZ17"/>
  <c r="BP17"/>
  <c r="T19"/>
  <c r="AJ19"/>
  <c r="AZ19"/>
  <c r="BP19"/>
  <c r="L5"/>
  <c r="AB5"/>
  <c r="AR5"/>
  <c r="BH5"/>
  <c r="BW17"/>
  <c r="BW19"/>
  <c r="K26"/>
  <c r="L26" s="1"/>
  <c r="AA26"/>
  <c r="AB26" s="1"/>
  <c r="AQ26"/>
  <c r="AR26" s="1"/>
  <c r="BG26"/>
  <c r="BH26" s="1"/>
  <c r="K27"/>
  <c r="AA27"/>
  <c r="AQ27"/>
  <c r="BG27"/>
  <c r="AI28" l="1"/>
  <c r="AJ28" s="1"/>
  <c r="BQ28"/>
  <c r="AZ28"/>
  <c r="BW25"/>
  <c r="BX25" s="1"/>
  <c r="BP28"/>
  <c r="T28"/>
  <c r="AA28"/>
  <c r="AB28" s="1"/>
  <c r="AB27"/>
  <c r="AQ28"/>
  <c r="AR28" s="1"/>
  <c r="AR27"/>
  <c r="BW26"/>
  <c r="BX26" s="1"/>
  <c r="BX17"/>
  <c r="BG28"/>
  <c r="BH28" s="1"/>
  <c r="BH2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<sst xmlns="http://schemas.openxmlformats.org/spreadsheetml/2006/main" count="315" uniqueCount="75">
  <si>
    <t>NO</t>
  </si>
  <si>
    <t>NAMA</t>
  </si>
  <si>
    <t>Grand Total</t>
  </si>
  <si>
    <t>RATA-RATA</t>
  </si>
  <si>
    <t>ANGGI</t>
  </si>
  <si>
    <t>RIZAL</t>
  </si>
  <si>
    <t>NIKO</t>
  </si>
  <si>
    <t>FEBRI</t>
  </si>
  <si>
    <t>Bulan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</si>
  <si>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</si>
  <si>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</si>
  <si>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</si>
  <si>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</si>
  <si>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</si>
  <si>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</si>
  <si>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</si>
  <si>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</si>
  <si>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</si>
  <si>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</si>
  <si>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</si>
  <si>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</si>
  <si>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</si>
  <si>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</si>
  <si>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</si>
  <si>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</si>
  <si>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</si>
  <si>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</si>
  <si>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</si>
  <si>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</si>
  <si>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</si>
  <si>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</si>
  <si>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</si>
  <si>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</si>
  <si>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</si>
  <si>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</si>
  <si>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</si>
  <si>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</si>
  <si>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</si>
  <si>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</si>
  <si>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</si>
  <si>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</si>
  <si>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</si>
  <si>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</si>
  <si>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</si>
  <si>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</si>
  <si>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</si>
  <si>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</si>
  <si>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</si>
  <si>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PROGRAM INSENTIF SALESMAN KARA</t>
  </si>
  <si>
    <t>BULAN MEI 2020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</si>
  <si>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</si>
  <si>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</si>
  <si>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</si>
  <si>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</si>
  <si>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</si>
  <si>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</si>
  <si>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</si>
  <si>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</si>
  <si>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</si>
  <si>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SYARAT DAN KETENTUAN :</t>
  </si>
  <si>
    <t>INSENTIF SALESMAN CV JAYA BAROKAH</t>
  </si>
  <si>
    <t>DI HITUNG JIKA TOTAL ALL ITEM MASUK  SBB :</t>
  </si>
  <si>
    <t>85 %  s/d  94%  = Rp  300.000</t>
  </si>
  <si>
    <t>95 %  s/d  99 % = Rp 500.000</t>
  </si>
  <si>
    <t>100 %    = Rp  700.000</t>
  </si>
  <si>
    <t>UNTUK INSENTIF SUPERVISOR CV JAYA BAROKAH</t>
  </si>
  <si>
    <t>EDI (sales baru )</t>
  </si>
  <si>
    <t xml:space="preserve">INSENTIF SALESMAN GK PELITA HATI </t>
  </si>
  <si>
    <t>85 %  s/d  94%  = Rp  500.000</t>
  </si>
  <si>
    <t>95 %  s/d  99 % = Rp 700.000</t>
  </si>
  <si>
    <t>100 %    = Rp  1.100.000</t>
  </si>
  <si>
    <t>UNTUK INSENTIF SUPERVISOR GK PELITA HATI</t>
  </si>
  <si>
    <t>AVERAGE CV JAYA BAROKAH</t>
  </si>
  <si>
    <t>TARGET TCA65 UP 25% (PEMBULATAN )</t>
  </si>
  <si>
    <t>TARGET TCA65 UP 30% ( pembulatan)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</si>
</sst>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>
      <protection locked="0"/>
    </xf>
  </cellStyleXfs>
  <cellXfs count="76">
    <xf numFmtId="0" fontId="0" fillId="0" borderId="0" xfId="0"/>
    <xf numFmtId="17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4" fillId="2" borderId="1" xfId="1" applyFont="1" applyFill="1" applyBorder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0" fontId="6" fillId="0" borderId="0" xfId="3" applyFont="1" applyBorder="1"/>
    <xf numFmtId="0" fontId="6" fillId="0" borderId="0" xfId="3" applyFont="1"/>
    <xf numFmtId="12" fontId="7" fillId="0" borderId="0" xfId="4" applyNumberFormat="1" applyFont="1"/>
    <xf numFmtId="41" fontId="6" fillId="0" borderId="0" xfId="4" applyFont="1" applyBorder="1"/>
    <xf numFmtId="41" fontId="7" fillId="0" borderId="0" xfId="4" applyFont="1"/>
    <xf numFmtId="0" fontId="6" fillId="2" borderId="0" xfId="0" applyFont="1" applyFill="1" applyBorder="1"/>
    <xf numFmtId="0" fontId="9" fillId="3" borderId="1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6" fillId="0" borderId="0" xfId="5" applyNumberFormat="1" applyFont="1" applyFill="1" applyBorder="1"/>
    <xf numFmtId="165" fontId="6" fillId="2" borderId="2" xfId="3" applyNumberFormat="1" applyFont="1" applyFill="1" applyBorder="1" applyAlignment="1"/>
    <xf numFmtId="41" fontId="6" fillId="2" borderId="1" xfId="4" applyFont="1" applyFill="1" applyBorder="1" applyAlignment="1"/>
    <xf numFmtId="41" fontId="6" fillId="2" borderId="3" xfId="4" applyFont="1" applyFill="1" applyBorder="1" applyAlignment="1"/>
    <xf numFmtId="0" fontId="8" fillId="4" borderId="1" xfId="0" applyFont="1" applyFill="1" applyBorder="1" applyAlignment="1">
      <alignment horizontal="left"/>
    </xf>
    <xf numFmtId="0" fontId="8" fillId="5" borderId="11" xfId="0" applyFont="1" applyFill="1" applyBorder="1"/>
    <xf numFmtId="165" fontId="6" fillId="5" borderId="11" xfId="0" applyNumberFormat="1" applyFont="1" applyFill="1" applyBorder="1"/>
    <xf numFmtId="0" fontId="8" fillId="6" borderId="4" xfId="7" applyFont="1" applyFill="1" applyBorder="1" applyAlignment="1" applyProtection="1">
      <alignment horizontal="center" vertical="center"/>
    </xf>
    <xf numFmtId="0" fontId="8" fillId="6" borderId="1" xfId="7" applyFont="1" applyFill="1" applyBorder="1" applyAlignment="1" applyProtection="1">
      <alignment horizontal="center" vertical="center"/>
    </xf>
    <xf numFmtId="166" fontId="6" fillId="2" borderId="2" xfId="6" applyNumberFormat="1" applyFont="1" applyFill="1" applyBorder="1" applyAlignment="1"/>
    <xf numFmtId="0" fontId="6" fillId="7" borderId="12" xfId="0" applyFont="1" applyFill="1" applyBorder="1"/>
    <xf numFmtId="41" fontId="10" fillId="0" borderId="1" xfId="4" applyFont="1" applyBorder="1"/>
    <xf numFmtId="41" fontId="6" fillId="7" borderId="13" xfId="4" applyFont="1" applyFill="1" applyBorder="1"/>
    <xf numFmtId="166" fontId="6" fillId="4" borderId="1" xfId="6" applyNumberFormat="1" applyFont="1" applyFill="1" applyBorder="1" applyAlignment="1">
      <alignment horizontal="center"/>
    </xf>
    <xf numFmtId="166" fontId="6" fillId="4" borderId="1" xfId="6" applyNumberFormat="1" applyFont="1" applyFill="1" applyBorder="1"/>
    <xf numFmtId="9" fontId="6" fillId="4" borderId="1" xfId="2" applyFont="1" applyFill="1" applyBorder="1"/>
    <xf numFmtId="41" fontId="6" fillId="4" borderId="1" xfId="6" applyNumberFormat="1" applyFont="1" applyFill="1" applyBorder="1"/>
    <xf numFmtId="41" fontId="6" fillId="4" borderId="1" xfId="3" applyNumberFormat="1" applyFont="1" applyFill="1" applyBorder="1"/>
    <xf numFmtId="0" fontId="6" fillId="7" borderId="14" xfId="0" applyFont="1" applyFill="1" applyBorder="1"/>
    <xf numFmtId="41" fontId="6" fillId="7" borderId="15" xfId="4" applyFont="1" applyFill="1" applyBorder="1"/>
    <xf numFmtId="0" fontId="6" fillId="7" borderId="16" xfId="0" applyFont="1" applyFill="1" applyBorder="1"/>
    <xf numFmtId="41" fontId="6" fillId="7" borderId="17" xfId="4" applyFont="1" applyFill="1" applyBorder="1"/>
    <xf numFmtId="41" fontId="6" fillId="4" borderId="1" xfId="4" applyFont="1" applyFill="1" applyBorder="1"/>
    <xf numFmtId="167" fontId="6" fillId="8" borderId="12" xfId="4" applyNumberFormat="1" applyFont="1" applyFill="1" applyBorder="1"/>
    <xf numFmtId="167" fontId="6" fillId="8" borderId="13" xfId="4" applyNumberFormat="1" applyFont="1" applyFill="1" applyBorder="1"/>
    <xf numFmtId="166" fontId="6" fillId="4" borderId="1" xfId="3" applyNumberFormat="1" applyFont="1" applyFill="1" applyBorder="1"/>
    <xf numFmtId="167" fontId="6" fillId="8" borderId="14" xfId="4" applyNumberFormat="1" applyFont="1" applyFill="1" applyBorder="1"/>
    <xf numFmtId="167" fontId="6" fillId="8" borderId="15" xfId="4" applyNumberFormat="1" applyFont="1" applyFill="1" applyBorder="1"/>
    <xf numFmtId="167" fontId="6" fillId="8" borderId="18" xfId="4" applyNumberFormat="1" applyFont="1" applyFill="1" applyBorder="1"/>
    <xf numFmtId="167" fontId="6" fillId="8" borderId="19" xfId="4" applyNumberFormat="1" applyFont="1" applyFill="1" applyBorder="1"/>
    <xf numFmtId="0" fontId="8" fillId="2" borderId="1" xfId="0" applyFont="1" applyFill="1" applyBorder="1" applyAlignment="1">
      <alignment horizontal="left"/>
    </xf>
    <xf numFmtId="167" fontId="6" fillId="9" borderId="11" xfId="4" applyNumberFormat="1" applyFont="1" applyFill="1" applyBorder="1"/>
    <xf numFmtId="167" fontId="6" fillId="9" borderId="10" xfId="4" applyNumberFormat="1" applyFont="1" applyFill="1" applyBorder="1"/>
    <xf numFmtId="166" fontId="6" fillId="2" borderId="1" xfId="3" applyNumberFormat="1" applyFont="1" applyFill="1" applyBorder="1"/>
    <xf numFmtId="166" fontId="8" fillId="2" borderId="1" xfId="6" applyNumberFormat="1" applyFont="1" applyFill="1" applyBorder="1" applyAlignment="1"/>
    <xf numFmtId="166" fontId="6" fillId="2" borderId="1" xfId="6" applyNumberFormat="1" applyFont="1" applyFill="1" applyBorder="1" applyAlignment="1"/>
    <xf numFmtId="0" fontId="13" fillId="0" borderId="0" xfId="0" applyFont="1"/>
    <xf numFmtId="167" fontId="14" fillId="8" borderId="0" xfId="4" applyNumberFormat="1" applyFont="1" applyFill="1" applyBorder="1"/>
    <xf numFmtId="0" fontId="0" fillId="0" borderId="0" xfId="0" applyAlignment="1">
      <alignment horizontal="center"/>
    </xf>
    <xf numFmtId="41" fontId="4" fillId="2" borderId="1" xfId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167" fontId="6" fillId="8" borderId="0" xfId="4" applyNumberFormat="1" applyFont="1" applyFill="1" applyBorder="1"/>
    <xf numFmtId="166" fontId="8" fillId="2" borderId="1" xfId="6" applyNumberFormat="1" applyFont="1" applyFill="1" applyBorder="1" applyAlignment="1">
      <alignment horizontal="center" vertical="center" wrapText="1"/>
    </xf>
    <xf numFmtId="41" fontId="6" fillId="2" borderId="3" xfId="4" applyFont="1" applyFill="1" applyBorder="1" applyAlignment="1">
      <alignment horizontal="center"/>
    </xf>
    <xf numFmtId="41" fontId="6" fillId="2" borderId="4" xfId="4" applyFont="1" applyFill="1" applyBorder="1" applyAlignment="1">
      <alignment horizontal="center"/>
    </xf>
    <xf numFmtId="17" fontId="11" fillId="2" borderId="7" xfId="4" applyNumberFormat="1" applyFont="1" applyFill="1" applyBorder="1" applyAlignment="1">
      <alignment horizontal="left"/>
    </xf>
    <xf numFmtId="41" fontId="11" fillId="2" borderId="8" xfId="4" applyFont="1" applyFill="1" applyBorder="1" applyAlignment="1">
      <alignment horizontal="left"/>
    </xf>
    <xf numFmtId="41" fontId="11" fillId="2" borderId="9" xfId="4" applyFont="1" applyFill="1" applyBorder="1" applyAlignment="1">
      <alignment horizontal="left"/>
    </xf>
    <xf numFmtId="41" fontId="6" fillId="2" borderId="2" xfId="4" applyFont="1" applyFill="1" applyBorder="1" applyAlignment="1">
      <alignment horizontal="center"/>
    </xf>
    <xf numFmtId="41" fontId="6" fillId="2" borderId="1" xfId="4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8" fillId="2" borderId="7" xfId="4" applyNumberFormat="1" applyFont="1" applyFill="1" applyBorder="1" applyAlignment="1">
      <alignment horizontal="left"/>
    </xf>
    <xf numFmtId="41" fontId="8" fillId="2" borderId="8" xfId="4" applyFont="1" applyFill="1" applyBorder="1" applyAlignment="1">
      <alignment horizontal="left"/>
    </xf>
    <xf numFmtId="41" fontId="8" fillId="2" borderId="9" xfId="4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[0]" xfId="1" builtinId="6"/>
    <cellStyle name="Comma [0] 2" xfId="4"/>
    <cellStyle name="Comma 4" xfId="6"/>
    <cellStyle name="Normal" xfId="0" builtinId="0"/>
    <cellStyle name="Normal 3" xfId="3"/>
    <cellStyle name="Normal_Sheet1 2" xfId="5"/>
    <cellStyle name="Normal_Target TRI 3 2011 TO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0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E22" sqref="E22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0" bestFit="1" customWidth="1"/>
    <col min="5" max="5" width="18.140625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8.8554687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8.75" thickBot="1">
      <c r="A2" s="7"/>
      <c r="B2" s="8"/>
      <c r="C2" s="8"/>
      <c r="D2" s="11"/>
      <c r="E2" s="60">
        <v>43983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2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10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44001</v>
      </c>
      <c r="E4" s="49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49" t="s">
        <v>4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49" t="s">
        <v>5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49" t="s">
        <v>6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49" t="s">
        <v>7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/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/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/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10</v>
      </c>
      <c r="E5" s="28">
        <v>2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2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2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2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/>
      <c r="AT5" s="29"/>
      <c r="AU5" s="29"/>
      <c r="AV5" s="29"/>
      <c r="AW5" s="29"/>
      <c r="AX5" s="29"/>
      <c r="AY5" s="29">
        <f>SUM(AT5:AX5)</f>
        <v>0</v>
      </c>
      <c r="AZ5" s="30" t="e">
        <f>+AY5/AS5</f>
        <v>#DIV/0!</v>
      </c>
      <c r="BA5" s="32"/>
      <c r="BB5" s="29"/>
      <c r="BC5" s="29"/>
      <c r="BD5" s="29"/>
      <c r="BE5" s="29"/>
      <c r="BF5" s="29"/>
      <c r="BG5" s="29">
        <f>SUM(BB5:BF5)</f>
        <v>0</v>
      </c>
      <c r="BH5" s="30" t="e">
        <f>+BG5/BA5</f>
        <v>#DIV/0!</v>
      </c>
      <c r="BI5" s="32"/>
      <c r="BJ5" s="29"/>
      <c r="BK5" s="29"/>
      <c r="BL5" s="29"/>
      <c r="BM5" s="29"/>
      <c r="BN5" s="29"/>
      <c r="BO5" s="29">
        <f>SUM(BJ5:BN5)</f>
        <v>0</v>
      </c>
      <c r="BP5" s="30" t="e">
        <f>+BO5/BI5</f>
        <v>#DIV/0!</v>
      </c>
      <c r="BQ5" s="32">
        <f>+E5+M5+U5+AC5+AK5+AS5+BA5+BI5</f>
        <v>10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50</v>
      </c>
      <c r="E9" s="28">
        <v>10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10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10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10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10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/>
      <c r="AT9" s="29"/>
      <c r="AU9" s="29"/>
      <c r="AV9" s="29"/>
      <c r="AW9" s="29"/>
      <c r="AX9" s="29"/>
      <c r="AY9" s="29">
        <f t="shared" si="11"/>
        <v>0</v>
      </c>
      <c r="AZ9" s="30" t="e">
        <f t="shared" si="12"/>
        <v>#DIV/0!</v>
      </c>
      <c r="BA9" s="32"/>
      <c r="BB9" s="29"/>
      <c r="BC9" s="29"/>
      <c r="BD9" s="29"/>
      <c r="BE9" s="29"/>
      <c r="BF9" s="29"/>
      <c r="BG9" s="29">
        <f t="shared" si="13"/>
        <v>0</v>
      </c>
      <c r="BH9" s="30" t="e">
        <f t="shared" si="14"/>
        <v>#DIV/0!</v>
      </c>
      <c r="BI9" s="32"/>
      <c r="BJ9" s="29"/>
      <c r="BK9" s="29"/>
      <c r="BL9" s="29"/>
      <c r="BM9" s="29"/>
      <c r="BN9" s="29"/>
      <c r="BO9" s="29">
        <f t="shared" si="15"/>
        <v>0</v>
      </c>
      <c r="BP9" s="30" t="e">
        <f t="shared" si="16"/>
        <v>#DIV/0!</v>
      </c>
      <c r="BQ9" s="32">
        <f>+E9+M9+U9+AC9+AK9+AS9+BA9+BI9</f>
        <v>50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20250</v>
      </c>
      <c r="E12" s="28">
        <v>4550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5000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3000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3500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4200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/>
      <c r="AT12" s="29"/>
      <c r="AU12" s="29"/>
      <c r="AV12" s="29"/>
      <c r="AW12" s="29"/>
      <c r="AX12" s="29"/>
      <c r="AY12" s="29">
        <f t="shared" si="11"/>
        <v>0</v>
      </c>
      <c r="AZ12" s="30" t="e">
        <f t="shared" si="12"/>
        <v>#DIV/0!</v>
      </c>
      <c r="BA12" s="32"/>
      <c r="BB12" s="29"/>
      <c r="BC12" s="29"/>
      <c r="BD12" s="29"/>
      <c r="BE12" s="29"/>
      <c r="BF12" s="29"/>
      <c r="BG12" s="29">
        <f t="shared" si="13"/>
        <v>0</v>
      </c>
      <c r="BH12" s="30" t="e">
        <f t="shared" si="14"/>
        <v>#DIV/0!</v>
      </c>
      <c r="BI12" s="32"/>
      <c r="BJ12" s="29"/>
      <c r="BK12" s="29"/>
      <c r="BL12" s="29"/>
      <c r="BM12" s="29"/>
      <c r="BN12" s="29"/>
      <c r="BO12" s="29">
        <f t="shared" si="15"/>
        <v>0</v>
      </c>
      <c r="BP12" s="30" t="e">
        <f t="shared" si="16"/>
        <v>#DIV/0!</v>
      </c>
      <c r="BQ12" s="32">
        <f t="shared" si="17"/>
        <v>20250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150</v>
      </c>
      <c r="E17" s="28">
        <v>50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25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25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25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25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/>
      <c r="AT17" s="29"/>
      <c r="AU17" s="29"/>
      <c r="AV17" s="29"/>
      <c r="AW17" s="29"/>
      <c r="AX17" s="29"/>
      <c r="AY17" s="29">
        <f t="shared" si="11"/>
        <v>0</v>
      </c>
      <c r="AZ17" s="30" t="e">
        <f t="shared" si="12"/>
        <v>#DIV/0!</v>
      </c>
      <c r="BA17" s="32"/>
      <c r="BB17" s="29"/>
      <c r="BC17" s="29"/>
      <c r="BD17" s="29"/>
      <c r="BE17" s="29"/>
      <c r="BF17" s="29"/>
      <c r="BG17" s="29">
        <f t="shared" si="13"/>
        <v>0</v>
      </c>
      <c r="BH17" s="30" t="e">
        <f t="shared" si="14"/>
        <v>#DIV/0!</v>
      </c>
      <c r="BI17" s="32"/>
      <c r="BJ17" s="29"/>
      <c r="BK17" s="29"/>
      <c r="BL17" s="29"/>
      <c r="BM17" s="29"/>
      <c r="BN17" s="29"/>
      <c r="BO17" s="29">
        <f t="shared" si="15"/>
        <v>0</v>
      </c>
      <c r="BP17" s="30" t="e">
        <f t="shared" si="16"/>
        <v>#DIV/0!</v>
      </c>
      <c r="BQ17" s="32">
        <f t="shared" si="17"/>
        <v>150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25</v>
      </c>
      <c r="E19" s="28">
        <v>5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5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5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5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5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/>
      <c r="AT19" s="29"/>
      <c r="AU19" s="29"/>
      <c r="AV19" s="29"/>
      <c r="AW19" s="29"/>
      <c r="AX19" s="29"/>
      <c r="AY19" s="29">
        <f t="shared" si="11"/>
        <v>0</v>
      </c>
      <c r="AZ19" s="30" t="e">
        <f t="shared" si="12"/>
        <v>#DIV/0!</v>
      </c>
      <c r="BA19" s="32"/>
      <c r="BB19" s="29"/>
      <c r="BC19" s="29"/>
      <c r="BD19" s="29"/>
      <c r="BE19" s="29"/>
      <c r="BF19" s="29"/>
      <c r="BG19" s="29">
        <f t="shared" si="13"/>
        <v>0</v>
      </c>
      <c r="BH19" s="30" t="e">
        <f t="shared" si="14"/>
        <v>#DIV/0!</v>
      </c>
      <c r="BI19" s="32"/>
      <c r="BJ19" s="29"/>
      <c r="BK19" s="29"/>
      <c r="BL19" s="29"/>
      <c r="BM19" s="29"/>
      <c r="BN19" s="29"/>
      <c r="BO19" s="29">
        <f t="shared" si="15"/>
        <v>0</v>
      </c>
      <c r="BP19" s="30" t="e">
        <f t="shared" si="16"/>
        <v>#DIV/0!</v>
      </c>
      <c r="BQ19" s="32">
        <f t="shared" si="17"/>
        <v>25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25</v>
      </c>
      <c r="E20" s="28">
        <v>5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5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5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5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5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/>
      <c r="AT20" s="29"/>
      <c r="AU20" s="29"/>
      <c r="AV20" s="29"/>
      <c r="AW20" s="29"/>
      <c r="AX20" s="29"/>
      <c r="AY20" s="29">
        <f t="shared" si="11"/>
        <v>0</v>
      </c>
      <c r="AZ20" s="30" t="e">
        <f t="shared" si="12"/>
        <v>#DIV/0!</v>
      </c>
      <c r="BA20" s="32"/>
      <c r="BB20" s="29"/>
      <c r="BC20" s="29"/>
      <c r="BD20" s="29"/>
      <c r="BE20" s="29"/>
      <c r="BF20" s="29"/>
      <c r="BG20" s="29">
        <f t="shared" si="13"/>
        <v>0</v>
      </c>
      <c r="BH20" s="30" t="e">
        <f t="shared" si="14"/>
        <v>#DIV/0!</v>
      </c>
      <c r="BI20" s="32"/>
      <c r="BJ20" s="29"/>
      <c r="BK20" s="29"/>
      <c r="BL20" s="29"/>
      <c r="BM20" s="29"/>
      <c r="BN20" s="29"/>
      <c r="BO20" s="29">
        <f t="shared" si="15"/>
        <v>0</v>
      </c>
      <c r="BP20" s="30" t="e">
        <f t="shared" si="16"/>
        <v>#DIV/0!</v>
      </c>
      <c r="BQ20" s="32">
        <f t="shared" si="17"/>
        <v>25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30</v>
      </c>
      <c r="E21" s="28">
        <v>10</v>
      </c>
      <c r="F21" s="2"/>
      <c r="G21" s="2"/>
      <c r="H21" s="2"/>
      <c r="I21" s="2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/>
      <c r="AT21" s="29"/>
      <c r="AU21" s="29"/>
      <c r="AV21" s="29"/>
      <c r="AW21" s="29"/>
      <c r="AX21" s="29"/>
      <c r="AY21" s="29">
        <f t="shared" si="11"/>
        <v>0</v>
      </c>
      <c r="AZ21" s="30" t="e">
        <f t="shared" si="12"/>
        <v>#DIV/0!</v>
      </c>
      <c r="BA21" s="32"/>
      <c r="BB21" s="29"/>
      <c r="BC21" s="29"/>
      <c r="BD21" s="29"/>
      <c r="BE21" s="29"/>
      <c r="BF21" s="29"/>
      <c r="BG21" s="29">
        <f t="shared" si="13"/>
        <v>0</v>
      </c>
      <c r="BH21" s="30" t="e">
        <f t="shared" si="14"/>
        <v>#DIV/0!</v>
      </c>
      <c r="BI21" s="32"/>
      <c r="BJ21" s="29"/>
      <c r="BK21" s="29"/>
      <c r="BL21" s="29"/>
      <c r="BM21" s="29"/>
      <c r="BN21" s="29"/>
      <c r="BO21" s="29">
        <f t="shared" si="15"/>
        <v>0</v>
      </c>
      <c r="BP21" s="30" t="e">
        <f t="shared" si="16"/>
        <v>#DIV/0!</v>
      </c>
      <c r="BQ21" s="32">
        <f t="shared" si="17"/>
        <v>30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10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2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2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2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/>
      <c r="AT22" s="29"/>
      <c r="AU22" s="29"/>
      <c r="AV22" s="29"/>
      <c r="AW22" s="29"/>
      <c r="AX22" s="29"/>
      <c r="AY22" s="29">
        <f t="shared" si="11"/>
        <v>0</v>
      </c>
      <c r="AZ22" s="30" t="e">
        <f t="shared" si="12"/>
        <v>#DIV/0!</v>
      </c>
      <c r="BA22" s="32"/>
      <c r="BB22" s="29"/>
      <c r="BC22" s="29"/>
      <c r="BD22" s="29"/>
      <c r="BE22" s="29"/>
      <c r="BF22" s="29"/>
      <c r="BG22" s="29">
        <f t="shared" si="13"/>
        <v>0</v>
      </c>
      <c r="BH22" s="30" t="e">
        <f t="shared" si="14"/>
        <v>#DIV/0!</v>
      </c>
      <c r="BI22" s="32"/>
      <c r="BJ22" s="29"/>
      <c r="BK22" s="29"/>
      <c r="BL22" s="29"/>
      <c r="BM22" s="29"/>
      <c r="BN22" s="29"/>
      <c r="BO22" s="29">
        <f t="shared" si="15"/>
        <v>0</v>
      </c>
      <c r="BP22" s="30" t="e">
        <f t="shared" si="16"/>
        <v>#DIV/0!</v>
      </c>
      <c r="BQ22" s="32">
        <f t="shared" si="17"/>
        <v>10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30</v>
      </c>
      <c r="E23" s="28">
        <v>10</v>
      </c>
      <c r="F23" s="37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/>
      <c r="AT23" s="37"/>
      <c r="AU23" s="37"/>
      <c r="AV23" s="37"/>
      <c r="AW23" s="37"/>
      <c r="AX23" s="37"/>
      <c r="AY23" s="29">
        <f t="shared" si="11"/>
        <v>0</v>
      </c>
      <c r="AZ23" s="30" t="e">
        <f t="shared" si="12"/>
        <v>#DIV/0!</v>
      </c>
      <c r="BA23" s="32"/>
      <c r="BB23" s="37"/>
      <c r="BC23" s="37"/>
      <c r="BD23" s="37"/>
      <c r="BE23" s="37"/>
      <c r="BF23" s="37"/>
      <c r="BG23" s="29">
        <f t="shared" si="13"/>
        <v>0</v>
      </c>
      <c r="BH23" s="30" t="e">
        <f t="shared" si="14"/>
        <v>#DIV/0!</v>
      </c>
      <c r="BI23" s="32"/>
      <c r="BJ23" s="37"/>
      <c r="BK23" s="37"/>
      <c r="BL23" s="37"/>
      <c r="BM23" s="37"/>
      <c r="BN23" s="37"/>
      <c r="BO23" s="29">
        <f t="shared" si="15"/>
        <v>0</v>
      </c>
      <c r="BP23" s="30" t="e">
        <f t="shared" si="16"/>
        <v>#DIV/0!</v>
      </c>
      <c r="BQ23" s="32">
        <f t="shared" si="17"/>
        <v>30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>
        <v>30</v>
      </c>
      <c r="E24" s="28">
        <v>10</v>
      </c>
      <c r="F24" s="37"/>
      <c r="G24" s="37"/>
      <c r="H24" s="37"/>
      <c r="I24" s="37"/>
      <c r="J24" s="37"/>
      <c r="K24" s="29">
        <f t="shared" si="1"/>
        <v>0</v>
      </c>
      <c r="L24" s="30">
        <f t="shared" si="2"/>
        <v>0</v>
      </c>
      <c r="M24" s="28">
        <v>5</v>
      </c>
      <c r="N24" s="37"/>
      <c r="O24" s="37"/>
      <c r="P24" s="37"/>
      <c r="Q24" s="37"/>
      <c r="R24" s="28"/>
      <c r="S24" s="29">
        <f t="shared" si="3"/>
        <v>0</v>
      </c>
      <c r="T24" s="30">
        <f t="shared" si="4"/>
        <v>0</v>
      </c>
      <c r="U24" s="28">
        <v>5</v>
      </c>
      <c r="V24" s="37"/>
      <c r="W24" s="37"/>
      <c r="X24" s="37"/>
      <c r="Y24" s="37"/>
      <c r="Z24" s="28"/>
      <c r="AA24" s="29">
        <f t="shared" si="5"/>
        <v>0</v>
      </c>
      <c r="AB24" s="30">
        <f t="shared" si="6"/>
        <v>0</v>
      </c>
      <c r="AC24" s="28">
        <v>5</v>
      </c>
      <c r="AD24" s="37"/>
      <c r="AE24" s="37"/>
      <c r="AF24" s="37"/>
      <c r="AG24" s="37"/>
      <c r="AH24" s="28"/>
      <c r="AI24" s="29">
        <f t="shared" si="7"/>
        <v>0</v>
      </c>
      <c r="AJ24" s="30">
        <f t="shared" si="8"/>
        <v>0</v>
      </c>
      <c r="AK24" s="31">
        <v>5</v>
      </c>
      <c r="AL24" s="37"/>
      <c r="AM24" s="37"/>
      <c r="AN24" s="37"/>
      <c r="AO24" s="37"/>
      <c r="AP24" s="37"/>
      <c r="AQ24" s="29">
        <f t="shared" si="9"/>
        <v>0</v>
      </c>
      <c r="AR24" s="30">
        <f t="shared" si="10"/>
        <v>0</v>
      </c>
      <c r="AS24" s="31"/>
      <c r="AT24" s="37"/>
      <c r="AU24" s="37"/>
      <c r="AV24" s="37"/>
      <c r="AW24" s="37"/>
      <c r="AX24" s="37"/>
      <c r="AY24" s="29">
        <f t="shared" si="11"/>
        <v>0</v>
      </c>
      <c r="AZ24" s="30" t="e">
        <f t="shared" si="12"/>
        <v>#DIV/0!</v>
      </c>
      <c r="BA24" s="32"/>
      <c r="BB24" s="37"/>
      <c r="BC24" s="37"/>
      <c r="BD24" s="37"/>
      <c r="BE24" s="37"/>
      <c r="BF24" s="37"/>
      <c r="BG24" s="29">
        <f t="shared" si="13"/>
        <v>0</v>
      </c>
      <c r="BH24" s="30" t="e">
        <f t="shared" si="14"/>
        <v>#DIV/0!</v>
      </c>
      <c r="BI24" s="32"/>
      <c r="BJ24" s="37"/>
      <c r="BK24" s="37"/>
      <c r="BL24" s="37"/>
      <c r="BM24" s="37"/>
      <c r="BN24" s="37"/>
      <c r="BO24" s="29">
        <f t="shared" si="15"/>
        <v>0</v>
      </c>
      <c r="BP24" s="30" t="e">
        <f t="shared" si="16"/>
        <v>#DIV/0!</v>
      </c>
      <c r="BQ24" s="32">
        <f t="shared" si="17"/>
        <v>30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>
        <f t="shared" si="19"/>
        <v>0</v>
      </c>
    </row>
    <row r="25" spans="1:76">
      <c r="A25" s="19" t="s">
        <v>14</v>
      </c>
      <c r="B25" s="38" t="s">
        <v>44</v>
      </c>
      <c r="C25" s="38"/>
      <c r="D25" s="39">
        <v>1827</v>
      </c>
      <c r="E25" s="40">
        <f>+((E5*$C5)+(E7*$C7)+(E9*$C9)+(E11*$C11)+(E12*$C12)+(E15*$C15))/1000000</f>
        <v>410.524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451.024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271.024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316.024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379.024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0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 t="e">
        <f t="shared" si="12"/>
        <v>#DIV/0!</v>
      </c>
      <c r="BA25" s="40">
        <f t="shared" ref="BA25:BG25" si="26">+((BA5*$C5)+(BA7*$C7)+(BA9*$C9)+(BA11*$C11)+(BA12*$C12)+(BA15*$C15))/1000000</f>
        <v>0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 t="e">
        <f t="shared" si="14"/>
        <v>#DIV/0!</v>
      </c>
      <c r="BI25" s="40">
        <f t="shared" ref="BI25:BO25" si="27">+((BI5*$C5)+(BI7*$C7)+(BI9*$C9)+(BI11*$C11)+(BI12*$C12)+(BI15*$C15))/1000000</f>
        <v>0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 t="e">
        <f t="shared" si="16"/>
        <v>#DIV/0!</v>
      </c>
      <c r="BQ25" s="40">
        <f>+((BQ5*$C5)+(BQ7*$C7)+(BQ9*$C9)+(BQ11*$C11)+(BQ12*$C12)+(BQ15*$C15))/1000000</f>
        <v>1827.62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15</v>
      </c>
      <c r="E26" s="40">
        <f t="shared" ref="E26:K26" si="29">+(E17*$C17)/1000000</f>
        <v>5.0999999999999996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2.5499999999999998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2.5499999999999998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2.5499999999999998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2.5499999999999998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0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 t="e">
        <f t="shared" si="12"/>
        <v>#DIV/0!</v>
      </c>
      <c r="BA26" s="40">
        <f>+(BA17*$C17)/1000000</f>
        <v>0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 t="e">
        <f t="shared" si="14"/>
        <v>#DIV/0!</v>
      </c>
      <c r="BI26" s="40">
        <f>+(BI17*$C17)/1000000</f>
        <v>0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 t="e">
        <f t="shared" si="16"/>
        <v>#DIV/0!</v>
      </c>
      <c r="BQ26" s="40">
        <f>+(BQ17*$C17)/1000000</f>
        <v>15.3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10</v>
      </c>
      <c r="E27" s="40">
        <f>+((E19*$C19)+(E20*$C20)+(E21*$C21)+(E22*$C22)+(E23*$C23)+(E24*$C24))/1000000</f>
        <v>2.6966999999999999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1.8416999999999999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1.8416999999999999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1.8416999999999999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1.8416999999999999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0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 t="e">
        <f t="shared" si="12"/>
        <v>#DIV/0!</v>
      </c>
      <c r="BA27" s="40">
        <f>+((BA19*$C19)+(BA20*$C20)+(BA21*$C21)+(BA22*$C22)+(BA23*$C23)+(BA24*$C24))/1000000</f>
        <v>0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 t="e">
        <f t="shared" si="14"/>
        <v>#DIV/0!</v>
      </c>
      <c r="BI27" s="40">
        <f>+((BI19*$C19)+(BI20*$C20)+(BI21*$C21)+(BI22*$C22)+(BI23*$C23)+(BI24*$C24))/1000000</f>
        <v>0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 t="e">
        <f t="shared" si="16"/>
        <v>#DIV/0!</v>
      </c>
      <c r="BQ27" s="40">
        <f>+((BQ19*$C19)+(BQ20*$C20)+(BQ21*$C21)+(BQ22*$C22)+(BQ23*$C23)+(BQ24*$C24))/1000000</f>
        <v>10.063499999999999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1852</v>
      </c>
      <c r="E28" s="48">
        <f>+E27+E26+E25</f>
        <v>418.32069999999999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455.41570000000002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275.41570000000002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320.41570000000002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383.41570000000002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0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 t="e">
        <f t="shared" si="12"/>
        <v>#DIV/0!</v>
      </c>
      <c r="BA28" s="48">
        <f>+BA27+BA26+BA25</f>
        <v>0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 t="e">
        <f t="shared" si="14"/>
        <v>#DIV/0!</v>
      </c>
      <c r="BI28" s="48">
        <f>+BI27+BI26+BI25</f>
        <v>0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 t="e">
        <f t="shared" si="16"/>
        <v>#DIV/0!</v>
      </c>
      <c r="BQ28" s="48">
        <f>+BQ27+BQ26+BQ25</f>
        <v>1852.9834999999998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>
      <c r="B30" s="56" t="s">
        <v>59</v>
      </c>
    </row>
    <row r="31" spans="1:76">
      <c r="A31">
        <v>1</v>
      </c>
      <c r="B31" t="s">
        <v>67</v>
      </c>
    </row>
    <row r="32" spans="1:76">
      <c r="B32" t="s">
        <v>61</v>
      </c>
    </row>
    <row r="33" spans="1:2">
      <c r="B33" t="s">
        <v>68</v>
      </c>
    </row>
    <row r="34" spans="1:2">
      <c r="B34" t="s">
        <v>69</v>
      </c>
    </row>
    <row r="35" spans="1:2">
      <c r="B35" t="s">
        <v>70</v>
      </c>
    </row>
    <row r="37" spans="1:2">
      <c r="A37">
        <v>2</v>
      </c>
      <c r="B37" t="s">
        <v>71</v>
      </c>
    </row>
    <row r="38" spans="1:2">
      <c r="B38" t="s">
        <v>68</v>
      </c>
    </row>
    <row r="39" spans="1:2">
      <c r="B39" t="s">
        <v>69</v>
      </c>
    </row>
    <row r="40" spans="1:2">
      <c r="B40" t="s">
        <v>70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"/>
  <sheetViews>
    <sheetView zoomScale="80" zoomScaleNormal="80" workbookViewId="0">
      <selection activeCell="H13" sqref="H13"/>
    </sheetView>
  </sheetViews>
  <sheetFormatPr defaultRowHeight="15"/>
  <cols>
    <col min="1" max="1" width="4.42578125" customWidth="1"/>
    <col min="2" max="2" width="19" bestFit="1" customWidth="1"/>
    <col min="3" max="3" width="8.5703125" bestFit="1" customWidth="1"/>
    <col min="4" max="4" width="8.7109375" bestFit="1" customWidth="1"/>
    <col min="5" max="5" width="8.85546875" bestFit="1" customWidth="1"/>
    <col min="6" max="6" width="14.140625" bestFit="1" customWidth="1"/>
    <col min="7" max="7" width="13.85546875" bestFit="1" customWidth="1"/>
    <col min="8" max="8" width="48.7109375" customWidth="1"/>
  </cols>
  <sheetData>
    <row r="2" spans="1:8" ht="18">
      <c r="A2" s="67" t="s">
        <v>48</v>
      </c>
      <c r="B2" s="67"/>
      <c r="C2" s="67"/>
      <c r="D2" s="67"/>
      <c r="E2" s="67"/>
      <c r="F2" s="67"/>
      <c r="G2" s="67"/>
    </row>
    <row r="3" spans="1:8" ht="18">
      <c r="A3" s="67" t="s">
        <v>49</v>
      </c>
      <c r="B3" s="67"/>
      <c r="C3" s="67"/>
      <c r="D3" s="67"/>
      <c r="E3" s="67"/>
      <c r="F3" s="67"/>
      <c r="G3" s="67"/>
    </row>
    <row r="5" spans="1:8">
      <c r="A5" s="68" t="s">
        <v>0</v>
      </c>
      <c r="B5" s="68" t="s">
        <v>1</v>
      </c>
      <c r="C5" s="69" t="s">
        <v>8</v>
      </c>
      <c r="D5" s="70"/>
      <c r="E5" s="71"/>
      <c r="F5" s="68" t="s">
        <v>2</v>
      </c>
      <c r="G5" s="68" t="s">
        <v>3</v>
      </c>
      <c r="H5" s="65" t="s">
        <v>73</v>
      </c>
    </row>
    <row r="6" spans="1:8" ht="15.75">
      <c r="A6" s="68"/>
      <c r="B6" s="68"/>
      <c r="C6" s="1">
        <v>43862</v>
      </c>
      <c r="D6" s="1">
        <v>43891</v>
      </c>
      <c r="E6" s="1">
        <v>43922</v>
      </c>
      <c r="F6" s="68"/>
      <c r="G6" s="68"/>
      <c r="H6" s="66"/>
    </row>
    <row r="7" spans="1:8">
      <c r="A7" s="2">
        <v>1</v>
      </c>
      <c r="B7" s="2" t="s">
        <v>16</v>
      </c>
      <c r="C7" s="3">
        <v>3034</v>
      </c>
      <c r="D7" s="3">
        <v>3546</v>
      </c>
      <c r="E7" s="3">
        <v>4330</v>
      </c>
      <c r="F7" s="3">
        <f>SUM(C7:E7)</f>
        <v>10910</v>
      </c>
      <c r="G7" s="4">
        <f>AVERAGE(C7:E7)</f>
        <v>3636.6666666666665</v>
      </c>
      <c r="H7" s="5">
        <v>4550</v>
      </c>
    </row>
    <row r="8" spans="1:8">
      <c r="A8" s="2">
        <v>2</v>
      </c>
      <c r="B8" s="2" t="s">
        <v>4</v>
      </c>
      <c r="C8" s="3">
        <v>3600</v>
      </c>
      <c r="D8" s="3">
        <v>3706</v>
      </c>
      <c r="E8" s="3">
        <v>4550</v>
      </c>
      <c r="F8" s="3">
        <f>SUM(C8:E8)</f>
        <v>11856</v>
      </c>
      <c r="G8" s="4">
        <f>AVERAGE(C8:E8)</f>
        <v>3952</v>
      </c>
      <c r="H8" s="5">
        <v>5000</v>
      </c>
    </row>
    <row r="9" spans="1:8">
      <c r="A9" s="2">
        <v>3</v>
      </c>
      <c r="B9" s="2" t="s">
        <v>5</v>
      </c>
      <c r="C9" s="3">
        <v>1701</v>
      </c>
      <c r="D9" s="3">
        <v>2054</v>
      </c>
      <c r="E9" s="3">
        <v>3366</v>
      </c>
      <c r="F9" s="3">
        <f>SUM(C9:E9)</f>
        <v>7121</v>
      </c>
      <c r="G9" s="4">
        <f>AVERAGE(C9:E9)</f>
        <v>2373.6666666666665</v>
      </c>
      <c r="H9" s="5">
        <v>3000</v>
      </c>
    </row>
    <row r="10" spans="1:8">
      <c r="A10" s="2">
        <v>4</v>
      </c>
      <c r="B10" s="2" t="s">
        <v>6</v>
      </c>
      <c r="C10" s="3">
        <v>2289</v>
      </c>
      <c r="D10" s="3">
        <v>2554</v>
      </c>
      <c r="E10" s="3">
        <v>3511</v>
      </c>
      <c r="F10" s="3">
        <f>SUM(C10:E10)</f>
        <v>8354</v>
      </c>
      <c r="G10" s="4">
        <f>AVERAGE(C10:E10)</f>
        <v>2784.6666666666665</v>
      </c>
      <c r="H10" s="5">
        <v>3500</v>
      </c>
    </row>
    <row r="11" spans="1:8">
      <c r="A11" s="2">
        <v>5</v>
      </c>
      <c r="B11" s="2" t="s">
        <v>7</v>
      </c>
      <c r="C11" s="3">
        <v>2682</v>
      </c>
      <c r="D11" s="3">
        <v>3161</v>
      </c>
      <c r="E11" s="3">
        <v>4164</v>
      </c>
      <c r="F11" s="3">
        <f>SUM(C11:E11)</f>
        <v>10007</v>
      </c>
      <c r="G11" s="4">
        <f>AVERAGE(C11:E11)</f>
        <v>3335.6666666666665</v>
      </c>
      <c r="H11" s="5">
        <v>4200</v>
      </c>
    </row>
    <row r="12" spans="1:8">
      <c r="A12" s="2"/>
      <c r="B12" s="2" t="s">
        <v>2</v>
      </c>
      <c r="C12" s="3">
        <f t="shared" ref="C12" si="0">SUM(C7:C11)</f>
        <v>13306</v>
      </c>
      <c r="D12" s="3">
        <f>SUM(D7:D11)</f>
        <v>15021</v>
      </c>
      <c r="E12" s="3">
        <f>SUM(E7:E11)</f>
        <v>19921</v>
      </c>
      <c r="F12" s="3">
        <f>SUM(F7:F11)</f>
        <v>48248</v>
      </c>
      <c r="G12" s="3">
        <f>SUM(G7:G11)</f>
        <v>16082.666666666664</v>
      </c>
      <c r="H12" s="6">
        <f>SUM(H7:H11)</f>
        <v>20250</v>
      </c>
    </row>
  </sheetData>
  <mergeCells count="8">
    <mergeCell ref="H5:H6"/>
    <mergeCell ref="A2:G2"/>
    <mergeCell ref="A3:G3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40"/>
  <sheetViews>
    <sheetView zoomScale="70" zoomScaleNormal="70" workbookViewId="0">
      <pane xSplit="4" topLeftCell="E1" activePane="topRight" state="frozen"/>
      <selection pane="topRight" activeCell="H20" sqref="H20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140625" bestFit="1" customWidth="1"/>
    <col min="5" max="5" width="14.5703125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5.75" thickBot="1">
      <c r="A2" s="7"/>
      <c r="B2" s="8"/>
      <c r="C2" s="8"/>
      <c r="D2" s="11"/>
      <c r="E2" s="72">
        <v>43983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4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50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44001</v>
      </c>
      <c r="E4" s="50" t="s">
        <v>51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50" t="s">
        <v>52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50" t="s">
        <v>53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50" t="s">
        <v>54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50" t="s">
        <v>55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 t="s">
        <v>56</v>
      </c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 t="s">
        <v>57</v>
      </c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 t="s">
        <v>58</v>
      </c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20</v>
      </c>
      <c r="E5" s="28">
        <v>3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3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3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3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>
        <v>2</v>
      </c>
      <c r="AT5" s="29"/>
      <c r="AU5" s="29"/>
      <c r="AV5" s="29"/>
      <c r="AW5" s="29"/>
      <c r="AX5" s="29"/>
      <c r="AY5" s="29">
        <f>SUM(AT5:AX5)</f>
        <v>0</v>
      </c>
      <c r="AZ5" s="30">
        <f>+AY5/AS5</f>
        <v>0</v>
      </c>
      <c r="BA5" s="32">
        <v>2</v>
      </c>
      <c r="BB5" s="29"/>
      <c r="BC5" s="29"/>
      <c r="BD5" s="29"/>
      <c r="BE5" s="29"/>
      <c r="BF5" s="29"/>
      <c r="BG5" s="29">
        <f>SUM(BB5:BF5)</f>
        <v>0</v>
      </c>
      <c r="BH5" s="30">
        <f>+BG5/BA5</f>
        <v>0</v>
      </c>
      <c r="BI5" s="32">
        <v>2</v>
      </c>
      <c r="BJ5" s="29"/>
      <c r="BK5" s="29"/>
      <c r="BL5" s="29"/>
      <c r="BM5" s="29"/>
      <c r="BN5" s="29"/>
      <c r="BO5" s="29">
        <f>SUM(BJ5:BN5)</f>
        <v>0</v>
      </c>
      <c r="BP5" s="30">
        <f>+BO5/BI5</f>
        <v>0</v>
      </c>
      <c r="BQ5" s="32">
        <f>+E5+M5+U5+AC5+AK5+AS5+BA5+BI5</f>
        <v>20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40</v>
      </c>
      <c r="E9" s="28">
        <v>5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5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5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5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5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>
        <v>5</v>
      </c>
      <c r="AT9" s="29"/>
      <c r="AU9" s="29"/>
      <c r="AV9" s="29"/>
      <c r="AW9" s="29"/>
      <c r="AX9" s="29"/>
      <c r="AY9" s="29">
        <f t="shared" si="11"/>
        <v>0</v>
      </c>
      <c r="AZ9" s="30">
        <f t="shared" si="12"/>
        <v>0</v>
      </c>
      <c r="BA9" s="32">
        <v>5</v>
      </c>
      <c r="BB9" s="29"/>
      <c r="BC9" s="29"/>
      <c r="BD9" s="29"/>
      <c r="BE9" s="29"/>
      <c r="BF9" s="29"/>
      <c r="BG9" s="29">
        <f t="shared" si="13"/>
        <v>0</v>
      </c>
      <c r="BH9" s="30">
        <f t="shared" si="14"/>
        <v>0</v>
      </c>
      <c r="BI9" s="32">
        <v>5</v>
      </c>
      <c r="BJ9" s="29"/>
      <c r="BK9" s="29"/>
      <c r="BL9" s="29"/>
      <c r="BM9" s="29"/>
      <c r="BN9" s="29"/>
      <c r="BO9" s="29">
        <f t="shared" si="15"/>
        <v>0</v>
      </c>
      <c r="BP9" s="30">
        <f t="shared" si="16"/>
        <v>0</v>
      </c>
      <c r="BQ9" s="32">
        <f>+E9+M9+U9+AC9+AK9+AS9+BA9+BI9</f>
        <v>40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4500</v>
      </c>
      <c r="E12" s="28">
        <v>400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400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550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900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550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>
        <v>650</v>
      </c>
      <c r="AT12" s="29"/>
      <c r="AU12" s="29"/>
      <c r="AV12" s="29"/>
      <c r="AW12" s="29"/>
      <c r="AX12" s="29"/>
      <c r="AY12" s="29">
        <f t="shared" si="11"/>
        <v>0</v>
      </c>
      <c r="AZ12" s="30">
        <f t="shared" si="12"/>
        <v>0</v>
      </c>
      <c r="BA12" s="32">
        <v>700</v>
      </c>
      <c r="BB12" s="29"/>
      <c r="BC12" s="29"/>
      <c r="BD12" s="29"/>
      <c r="BE12" s="29"/>
      <c r="BF12" s="29"/>
      <c r="BG12" s="29">
        <f t="shared" si="13"/>
        <v>0</v>
      </c>
      <c r="BH12" s="30">
        <f t="shared" si="14"/>
        <v>0</v>
      </c>
      <c r="BI12" s="32">
        <v>350</v>
      </c>
      <c r="BJ12" s="29"/>
      <c r="BK12" s="29"/>
      <c r="BL12" s="29"/>
      <c r="BM12" s="29"/>
      <c r="BN12" s="29"/>
      <c r="BO12" s="29">
        <f t="shared" si="15"/>
        <v>0</v>
      </c>
      <c r="BP12" s="30">
        <f t="shared" si="16"/>
        <v>0</v>
      </c>
      <c r="BQ12" s="32">
        <f t="shared" si="17"/>
        <v>4500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80</v>
      </c>
      <c r="E17" s="28">
        <v>10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10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10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10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10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>
        <v>10</v>
      </c>
      <c r="AT17" s="29"/>
      <c r="AU17" s="29"/>
      <c r="AV17" s="29"/>
      <c r="AW17" s="29"/>
      <c r="AX17" s="29"/>
      <c r="AY17" s="29">
        <f t="shared" si="11"/>
        <v>0</v>
      </c>
      <c r="AZ17" s="30">
        <f t="shared" si="12"/>
        <v>0</v>
      </c>
      <c r="BA17" s="32">
        <v>10</v>
      </c>
      <c r="BB17" s="29"/>
      <c r="BC17" s="29"/>
      <c r="BD17" s="29"/>
      <c r="BE17" s="29"/>
      <c r="BF17" s="29"/>
      <c r="BG17" s="29">
        <f t="shared" si="13"/>
        <v>0</v>
      </c>
      <c r="BH17" s="30">
        <f t="shared" si="14"/>
        <v>0</v>
      </c>
      <c r="BI17" s="32">
        <v>10</v>
      </c>
      <c r="BJ17" s="29"/>
      <c r="BK17" s="29"/>
      <c r="BL17" s="29"/>
      <c r="BM17" s="29"/>
      <c r="BN17" s="29"/>
      <c r="BO17" s="29">
        <f t="shared" si="15"/>
        <v>0</v>
      </c>
      <c r="BP17" s="30">
        <f t="shared" si="16"/>
        <v>0</v>
      </c>
      <c r="BQ17" s="32">
        <f t="shared" si="17"/>
        <v>80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20</v>
      </c>
      <c r="E19" s="28">
        <v>3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3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3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3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2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>
        <v>2</v>
      </c>
      <c r="AT19" s="29"/>
      <c r="AU19" s="29"/>
      <c r="AV19" s="29"/>
      <c r="AW19" s="29"/>
      <c r="AX19" s="29"/>
      <c r="AY19" s="29">
        <f t="shared" si="11"/>
        <v>0</v>
      </c>
      <c r="AZ19" s="30">
        <f t="shared" si="12"/>
        <v>0</v>
      </c>
      <c r="BA19" s="32">
        <v>2</v>
      </c>
      <c r="BB19" s="29"/>
      <c r="BC19" s="29"/>
      <c r="BD19" s="29"/>
      <c r="BE19" s="29"/>
      <c r="BF19" s="29"/>
      <c r="BG19" s="29">
        <f t="shared" si="13"/>
        <v>0</v>
      </c>
      <c r="BH19" s="30">
        <f t="shared" si="14"/>
        <v>0</v>
      </c>
      <c r="BI19" s="32">
        <v>2</v>
      </c>
      <c r="BJ19" s="29"/>
      <c r="BK19" s="29"/>
      <c r="BL19" s="29"/>
      <c r="BM19" s="29"/>
      <c r="BN19" s="29"/>
      <c r="BO19" s="29">
        <f t="shared" si="15"/>
        <v>0</v>
      </c>
      <c r="BP19" s="30">
        <f t="shared" si="16"/>
        <v>0</v>
      </c>
      <c r="BQ19" s="32">
        <f t="shared" si="17"/>
        <v>20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20</v>
      </c>
      <c r="E20" s="28">
        <v>3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3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3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3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2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>
        <v>2</v>
      </c>
      <c r="AT20" s="29"/>
      <c r="AU20" s="29"/>
      <c r="AV20" s="29"/>
      <c r="AW20" s="29"/>
      <c r="AX20" s="29"/>
      <c r="AY20" s="29">
        <f t="shared" si="11"/>
        <v>0</v>
      </c>
      <c r="AZ20" s="30">
        <f t="shared" si="12"/>
        <v>0</v>
      </c>
      <c r="BA20" s="32">
        <v>2</v>
      </c>
      <c r="BB20" s="29"/>
      <c r="BC20" s="29"/>
      <c r="BD20" s="29"/>
      <c r="BE20" s="29"/>
      <c r="BF20" s="29"/>
      <c r="BG20" s="29">
        <f t="shared" si="13"/>
        <v>0</v>
      </c>
      <c r="BH20" s="30">
        <f t="shared" si="14"/>
        <v>0</v>
      </c>
      <c r="BI20" s="32">
        <v>2</v>
      </c>
      <c r="BJ20" s="29"/>
      <c r="BK20" s="29"/>
      <c r="BL20" s="29"/>
      <c r="BM20" s="29"/>
      <c r="BN20" s="29"/>
      <c r="BO20" s="29">
        <f t="shared" si="15"/>
        <v>0</v>
      </c>
      <c r="BP20" s="30">
        <f t="shared" si="16"/>
        <v>0</v>
      </c>
      <c r="BQ20" s="32">
        <f t="shared" si="17"/>
        <v>20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40</v>
      </c>
      <c r="E21" s="28">
        <v>5</v>
      </c>
      <c r="F21" s="29"/>
      <c r="G21" s="29"/>
      <c r="H21" s="29"/>
      <c r="I21" s="29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>
        <v>5</v>
      </c>
      <c r="AT21" s="29"/>
      <c r="AU21" s="29"/>
      <c r="AV21" s="29"/>
      <c r="AW21" s="29"/>
      <c r="AX21" s="29"/>
      <c r="AY21" s="29">
        <f t="shared" si="11"/>
        <v>0</v>
      </c>
      <c r="AZ21" s="30">
        <f t="shared" si="12"/>
        <v>0</v>
      </c>
      <c r="BA21" s="32">
        <v>5</v>
      </c>
      <c r="BB21" s="29"/>
      <c r="BC21" s="29"/>
      <c r="BD21" s="29"/>
      <c r="BE21" s="29"/>
      <c r="BF21" s="29"/>
      <c r="BG21" s="29">
        <f t="shared" si="13"/>
        <v>0</v>
      </c>
      <c r="BH21" s="30">
        <f t="shared" si="14"/>
        <v>0</v>
      </c>
      <c r="BI21" s="32">
        <v>5</v>
      </c>
      <c r="BJ21" s="29"/>
      <c r="BK21" s="29"/>
      <c r="BL21" s="29"/>
      <c r="BM21" s="29"/>
      <c r="BN21" s="29"/>
      <c r="BO21" s="29">
        <f t="shared" si="15"/>
        <v>0</v>
      </c>
      <c r="BP21" s="30">
        <f t="shared" si="16"/>
        <v>0</v>
      </c>
      <c r="BQ21" s="32">
        <f t="shared" si="17"/>
        <v>40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20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3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3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3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>
        <v>2</v>
      </c>
      <c r="AT22" s="29"/>
      <c r="AU22" s="29"/>
      <c r="AV22" s="29"/>
      <c r="AW22" s="29"/>
      <c r="AX22" s="29"/>
      <c r="AY22" s="29">
        <f t="shared" si="11"/>
        <v>0</v>
      </c>
      <c r="AZ22" s="30">
        <f t="shared" si="12"/>
        <v>0</v>
      </c>
      <c r="BA22" s="32">
        <v>2</v>
      </c>
      <c r="BB22" s="29"/>
      <c r="BC22" s="29"/>
      <c r="BD22" s="29"/>
      <c r="BE22" s="29"/>
      <c r="BF22" s="29"/>
      <c r="BG22" s="29">
        <f t="shared" si="13"/>
        <v>0</v>
      </c>
      <c r="BH22" s="30">
        <f t="shared" si="14"/>
        <v>0</v>
      </c>
      <c r="BI22" s="32">
        <v>3</v>
      </c>
      <c r="BJ22" s="29"/>
      <c r="BK22" s="29"/>
      <c r="BL22" s="29"/>
      <c r="BM22" s="29"/>
      <c r="BN22" s="29"/>
      <c r="BO22" s="29">
        <f t="shared" si="15"/>
        <v>0</v>
      </c>
      <c r="BP22" s="30">
        <f t="shared" si="16"/>
        <v>0</v>
      </c>
      <c r="BQ22" s="32">
        <f t="shared" si="17"/>
        <v>20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40</v>
      </c>
      <c r="E23" s="28">
        <v>5</v>
      </c>
      <c r="F23" s="29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>
        <v>5</v>
      </c>
      <c r="AT23" s="37"/>
      <c r="AU23" s="37"/>
      <c r="AV23" s="37"/>
      <c r="AW23" s="37"/>
      <c r="AX23" s="37"/>
      <c r="AY23" s="29">
        <f t="shared" si="11"/>
        <v>0</v>
      </c>
      <c r="AZ23" s="30">
        <f t="shared" si="12"/>
        <v>0</v>
      </c>
      <c r="BA23" s="32">
        <v>5</v>
      </c>
      <c r="BB23" s="37"/>
      <c r="BC23" s="37"/>
      <c r="BD23" s="37"/>
      <c r="BE23" s="37"/>
      <c r="BF23" s="37"/>
      <c r="BG23" s="29">
        <f t="shared" si="13"/>
        <v>0</v>
      </c>
      <c r="BH23" s="30">
        <f t="shared" si="14"/>
        <v>0</v>
      </c>
      <c r="BI23" s="32">
        <v>5</v>
      </c>
      <c r="BJ23" s="37"/>
      <c r="BK23" s="37"/>
      <c r="BL23" s="37"/>
      <c r="BM23" s="37"/>
      <c r="BN23" s="37"/>
      <c r="BO23" s="29">
        <f t="shared" si="15"/>
        <v>0</v>
      </c>
      <c r="BP23" s="30">
        <f t="shared" si="16"/>
        <v>0</v>
      </c>
      <c r="BQ23" s="32">
        <f t="shared" si="17"/>
        <v>40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>
        <v>20</v>
      </c>
      <c r="E24" s="28">
        <v>3</v>
      </c>
      <c r="F24" s="37"/>
      <c r="G24" s="37"/>
      <c r="H24" s="37"/>
      <c r="I24" s="37"/>
      <c r="J24" s="37"/>
      <c r="K24" s="29">
        <f t="shared" si="1"/>
        <v>0</v>
      </c>
      <c r="L24" s="30">
        <f t="shared" si="2"/>
        <v>0</v>
      </c>
      <c r="M24" s="28">
        <v>3</v>
      </c>
      <c r="N24" s="37"/>
      <c r="O24" s="37"/>
      <c r="P24" s="37"/>
      <c r="Q24" s="37"/>
      <c r="R24" s="28"/>
      <c r="S24" s="29">
        <f t="shared" si="3"/>
        <v>0</v>
      </c>
      <c r="T24" s="30">
        <f t="shared" si="4"/>
        <v>0</v>
      </c>
      <c r="U24" s="28">
        <v>3</v>
      </c>
      <c r="V24" s="37"/>
      <c r="W24" s="37"/>
      <c r="X24" s="37"/>
      <c r="Y24" s="37"/>
      <c r="Z24" s="28"/>
      <c r="AA24" s="29">
        <f t="shared" si="5"/>
        <v>0</v>
      </c>
      <c r="AB24" s="30">
        <f t="shared" si="6"/>
        <v>0</v>
      </c>
      <c r="AC24" s="28">
        <v>2</v>
      </c>
      <c r="AD24" s="37"/>
      <c r="AE24" s="37"/>
      <c r="AF24" s="37"/>
      <c r="AG24" s="37"/>
      <c r="AH24" s="28"/>
      <c r="AI24" s="29">
        <f t="shared" si="7"/>
        <v>0</v>
      </c>
      <c r="AJ24" s="30">
        <f t="shared" si="8"/>
        <v>0</v>
      </c>
      <c r="AK24" s="31">
        <v>2</v>
      </c>
      <c r="AL24" s="37"/>
      <c r="AM24" s="37"/>
      <c r="AN24" s="37"/>
      <c r="AO24" s="37"/>
      <c r="AP24" s="37"/>
      <c r="AQ24" s="29">
        <f t="shared" si="9"/>
        <v>0</v>
      </c>
      <c r="AR24" s="30">
        <f t="shared" si="10"/>
        <v>0</v>
      </c>
      <c r="AS24" s="31">
        <v>2</v>
      </c>
      <c r="AT24" s="37"/>
      <c r="AU24" s="37"/>
      <c r="AV24" s="37"/>
      <c r="AW24" s="37"/>
      <c r="AX24" s="37"/>
      <c r="AY24" s="29">
        <f t="shared" si="11"/>
        <v>0</v>
      </c>
      <c r="AZ24" s="30">
        <f t="shared" si="12"/>
        <v>0</v>
      </c>
      <c r="BA24" s="32">
        <v>2</v>
      </c>
      <c r="BB24" s="37"/>
      <c r="BC24" s="37"/>
      <c r="BD24" s="37"/>
      <c r="BE24" s="37"/>
      <c r="BF24" s="37"/>
      <c r="BG24" s="29">
        <f t="shared" si="13"/>
        <v>0</v>
      </c>
      <c r="BH24" s="30">
        <f t="shared" si="14"/>
        <v>0</v>
      </c>
      <c r="BI24" s="32">
        <v>3</v>
      </c>
      <c r="BJ24" s="37"/>
      <c r="BK24" s="37"/>
      <c r="BL24" s="37"/>
      <c r="BM24" s="37"/>
      <c r="BN24" s="37"/>
      <c r="BO24" s="29">
        <f t="shared" si="15"/>
        <v>0</v>
      </c>
      <c r="BP24" s="30">
        <f t="shared" si="16"/>
        <v>0</v>
      </c>
      <c r="BQ24" s="32">
        <f t="shared" si="17"/>
        <v>20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>
        <f t="shared" si="19"/>
        <v>0</v>
      </c>
    </row>
    <row r="25" spans="1:76">
      <c r="A25" s="19" t="s">
        <v>14</v>
      </c>
      <c r="B25" s="38" t="s">
        <v>44</v>
      </c>
      <c r="C25" s="38"/>
      <c r="D25" s="39">
        <v>410</v>
      </c>
      <c r="E25" s="40">
        <f>+((E5*$C5)+(E7*$C7)+(E9*$C9)+(E11*$C11)+(E12*$C12)+(E15*$C15))/1000000</f>
        <v>36.671999999999997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36.671999999999997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50.171999999999997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81.671999999999997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50.091999999999999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59.091999999999999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>
        <f t="shared" si="12"/>
        <v>0</v>
      </c>
      <c r="BA25" s="40">
        <f t="shared" ref="BA25:BG25" si="26">+((BA5*$C5)+(BA7*$C7)+(BA9*$C9)+(BA11*$C11)+(BA12*$C12)+(BA15*$C15))/1000000</f>
        <v>63.591999999999999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>
        <f t="shared" si="14"/>
        <v>0</v>
      </c>
      <c r="BI25" s="40">
        <f t="shared" ref="BI25:BO25" si="27">+((BI5*$C5)+(BI7*$C7)+(BI9*$C9)+(BI11*$C11)+(BI12*$C12)+(BI15*$C15))/1000000</f>
        <v>32.091999999999999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>
        <f t="shared" si="16"/>
        <v>0</v>
      </c>
      <c r="BQ25" s="40">
        <f>+((BQ5*$C5)+(BQ7*$C7)+(BQ9*$C9)+(BQ11*$C11)+(BQ12*$C12)+(BQ15*$C15))/1000000</f>
        <v>410.05599999999998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8</v>
      </c>
      <c r="E26" s="40">
        <f t="shared" ref="E26:K26" si="29">+(E17*$C17)/1000000</f>
        <v>1.02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1.02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1.02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1.02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1.02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1.02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>
        <f t="shared" si="12"/>
        <v>0</v>
      </c>
      <c r="BA26" s="40">
        <f>+(BA17*$C17)/1000000</f>
        <v>1.02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>
        <f t="shared" si="14"/>
        <v>0</v>
      </c>
      <c r="BI26" s="40">
        <f>+(BI17*$C17)/1000000</f>
        <v>1.02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>
        <f t="shared" si="16"/>
        <v>0</v>
      </c>
      <c r="BQ26" s="40">
        <f>+(BQ17*$C17)/1000000</f>
        <v>8.16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9</v>
      </c>
      <c r="E27" s="40">
        <f>+((E19*$C19)+(E20*$C20)+(E21*$C21)+(E22*$C22)+(E23*$C23)+(E24*$C24))/1000000</f>
        <v>1.3565400000000001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1.41594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1.41594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1.34694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1.1139600000000001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1.1139600000000001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>
        <f t="shared" si="12"/>
        <v>0</v>
      </c>
      <c r="BA27" s="40">
        <f>+((BA19*$C19)+(BA20*$C20)+(BA21*$C21)+(BA22*$C22)+(BA23*$C23)+(BA24*$C24))/1000000</f>
        <v>1.1139600000000001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>
        <f t="shared" si="14"/>
        <v>0</v>
      </c>
      <c r="BI27" s="40">
        <f>+((BI19*$C19)+(BI20*$C20)+(BI21*$C21)+(BI22*$C22)+(BI23*$C23)+(BI24*$C24))/1000000</f>
        <v>1.2423599999999999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>
        <f t="shared" si="16"/>
        <v>0</v>
      </c>
      <c r="BQ27" s="40">
        <f>+((BQ19*$C19)+(BQ20*$C20)+(BQ21*$C21)+(BQ22*$C22)+(BQ23*$C23)+(BQ24*$C24))/1000000</f>
        <v>10.1196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427</v>
      </c>
      <c r="E28" s="48">
        <f>+E27+E26+E25</f>
        <v>39.048539999999996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39.107939999999999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52.607939999999999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84.038939999999997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52.225960000000001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61.225960000000001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>
        <f t="shared" si="12"/>
        <v>0</v>
      </c>
      <c r="BA28" s="48">
        <f>+BA27+BA26+BA25</f>
        <v>65.725960000000001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>
        <f t="shared" si="14"/>
        <v>0</v>
      </c>
      <c r="BI28" s="48">
        <f>+BI27+BI26+BI25</f>
        <v>34.35436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>
        <f t="shared" si="16"/>
        <v>0</v>
      </c>
      <c r="BQ28" s="48">
        <f>+BQ27+BQ26+BQ25</f>
        <v>428.3356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 ht="18.75">
      <c r="A30" s="51"/>
      <c r="B30" s="52" t="s">
        <v>59</v>
      </c>
    </row>
    <row r="31" spans="1:76" ht="18.75">
      <c r="A31" s="51">
        <v>1</v>
      </c>
      <c r="B31" s="51" t="s">
        <v>60</v>
      </c>
    </row>
    <row r="32" spans="1:76" ht="18.75">
      <c r="A32" s="51"/>
      <c r="B32" s="51" t="s">
        <v>61</v>
      </c>
    </row>
    <row r="33" spans="1:2" ht="18.75">
      <c r="A33" s="51"/>
      <c r="B33" s="51" t="s">
        <v>62</v>
      </c>
    </row>
    <row r="34" spans="1:2" ht="18.75">
      <c r="A34" s="51"/>
      <c r="B34" s="51" t="s">
        <v>63</v>
      </c>
    </row>
    <row r="35" spans="1:2" ht="18.75">
      <c r="A35" s="51"/>
      <c r="B35" s="51" t="s">
        <v>64</v>
      </c>
    </row>
    <row r="36" spans="1:2" ht="18.75">
      <c r="A36" s="51"/>
      <c r="B36" s="51"/>
    </row>
    <row r="37" spans="1:2" ht="18.75">
      <c r="A37" s="51">
        <v>2</v>
      </c>
      <c r="B37" s="51" t="s">
        <v>65</v>
      </c>
    </row>
    <row r="38" spans="1:2" ht="18.75">
      <c r="A38" s="51"/>
      <c r="B38" s="51" t="s">
        <v>62</v>
      </c>
    </row>
    <row r="39" spans="1:2" ht="18.75">
      <c r="A39" s="51"/>
      <c r="B39" s="51" t="s">
        <v>63</v>
      </c>
    </row>
    <row r="40" spans="1:2" ht="18.75">
      <c r="A40" s="51"/>
      <c r="B40" s="51" t="s">
        <v>64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K19" sqref="K19"/>
    </sheetView>
  </sheetViews>
  <sheetFormatPr defaultRowHeight="15"/>
  <cols>
    <col min="1" max="1" width="4.42578125" bestFit="1" customWidth="1"/>
    <col min="2" max="2" width="19" customWidth="1"/>
    <col min="3" max="3" width="8.28515625" bestFit="1" customWidth="1"/>
    <col min="4" max="4" width="8.85546875" bestFit="1" customWidth="1"/>
    <col min="5" max="5" width="8.42578125" bestFit="1" customWidth="1"/>
    <col min="6" max="6" width="14.140625" bestFit="1" customWidth="1"/>
    <col min="7" max="7" width="13.85546875" bestFit="1" customWidth="1"/>
    <col min="8" max="8" width="22.28515625" customWidth="1"/>
  </cols>
  <sheetData>
    <row r="1" spans="1:8">
      <c r="B1" t="s">
        <v>72</v>
      </c>
      <c r="H1" s="53"/>
    </row>
    <row r="2" spans="1:8">
      <c r="H2" s="53"/>
    </row>
    <row r="3" spans="1:8">
      <c r="A3" s="68" t="s">
        <v>0</v>
      </c>
      <c r="B3" s="68" t="s">
        <v>1</v>
      </c>
      <c r="C3" s="69" t="s">
        <v>8</v>
      </c>
      <c r="D3" s="70"/>
      <c r="E3" s="71"/>
      <c r="F3" s="68" t="s">
        <v>2</v>
      </c>
      <c r="G3" s="68" t="s">
        <v>3</v>
      </c>
      <c r="H3" s="75" t="s">
        <v>74</v>
      </c>
    </row>
    <row r="4" spans="1:8" ht="15.75">
      <c r="A4" s="68"/>
      <c r="B4" s="68"/>
      <c r="C4" s="1">
        <v>43862</v>
      </c>
      <c r="D4" s="1">
        <v>43891</v>
      </c>
      <c r="E4" s="1">
        <v>43922</v>
      </c>
      <c r="F4" s="68"/>
      <c r="G4" s="68"/>
      <c r="H4" s="75"/>
    </row>
    <row r="5" spans="1:8">
      <c r="A5" s="2">
        <v>1</v>
      </c>
      <c r="B5" s="2" t="s">
        <v>51</v>
      </c>
      <c r="C5" s="3">
        <v>184</v>
      </c>
      <c r="D5" s="3">
        <v>255</v>
      </c>
      <c r="E5" s="3">
        <v>304</v>
      </c>
      <c r="F5" s="3">
        <f>SUM(C5:E5)</f>
        <v>743</v>
      </c>
      <c r="G5" s="4">
        <f>AVERAGE(C5:E5)</f>
        <v>247.66666666666666</v>
      </c>
      <c r="H5" s="54">
        <v>400</v>
      </c>
    </row>
    <row r="6" spans="1:8">
      <c r="A6" s="2">
        <v>2</v>
      </c>
      <c r="B6" s="2" t="s">
        <v>52</v>
      </c>
      <c r="C6" s="3">
        <v>148</v>
      </c>
      <c r="D6" s="3">
        <v>268</v>
      </c>
      <c r="E6" s="3">
        <v>309</v>
      </c>
      <c r="F6" s="3">
        <f t="shared" ref="F6:F11" si="0">SUM(C6:E6)</f>
        <v>725</v>
      </c>
      <c r="G6" s="4">
        <f t="shared" ref="G6:G12" si="1">AVERAGE(C6:E6)</f>
        <v>241.66666666666666</v>
      </c>
      <c r="H6" s="54">
        <v>400</v>
      </c>
    </row>
    <row r="7" spans="1:8">
      <c r="A7" s="2">
        <v>3</v>
      </c>
      <c r="B7" s="2" t="s">
        <v>53</v>
      </c>
      <c r="C7" s="3">
        <v>274</v>
      </c>
      <c r="D7" s="3">
        <v>434</v>
      </c>
      <c r="E7" s="3">
        <v>430</v>
      </c>
      <c r="F7" s="3">
        <f t="shared" si="0"/>
        <v>1138</v>
      </c>
      <c r="G7" s="4">
        <f t="shared" si="1"/>
        <v>379.33333333333331</v>
      </c>
      <c r="H7" s="54">
        <v>550</v>
      </c>
    </row>
    <row r="8" spans="1:8">
      <c r="A8" s="2">
        <v>4</v>
      </c>
      <c r="B8" s="2" t="s">
        <v>54</v>
      </c>
      <c r="C8" s="3">
        <v>477</v>
      </c>
      <c r="D8" s="3">
        <v>685</v>
      </c>
      <c r="E8" s="3">
        <v>802</v>
      </c>
      <c r="F8" s="3">
        <f t="shared" si="0"/>
        <v>1964</v>
      </c>
      <c r="G8" s="4">
        <f t="shared" si="1"/>
        <v>654.66666666666663</v>
      </c>
      <c r="H8" s="54">
        <v>900</v>
      </c>
    </row>
    <row r="9" spans="1:8">
      <c r="A9" s="2">
        <v>5</v>
      </c>
      <c r="B9" s="2" t="s">
        <v>55</v>
      </c>
      <c r="C9" s="3">
        <v>317</v>
      </c>
      <c r="D9" s="3">
        <v>403</v>
      </c>
      <c r="E9" s="3">
        <v>459</v>
      </c>
      <c r="F9" s="3">
        <f t="shared" si="0"/>
        <v>1179</v>
      </c>
      <c r="G9" s="4">
        <f t="shared" si="1"/>
        <v>393</v>
      </c>
      <c r="H9" s="54">
        <v>550</v>
      </c>
    </row>
    <row r="10" spans="1:8">
      <c r="A10" s="2">
        <v>6</v>
      </c>
      <c r="B10" s="2" t="s">
        <v>56</v>
      </c>
      <c r="C10" s="3">
        <v>351</v>
      </c>
      <c r="D10" s="3">
        <v>403</v>
      </c>
      <c r="E10" s="3">
        <v>556</v>
      </c>
      <c r="F10" s="3">
        <f t="shared" si="0"/>
        <v>1310</v>
      </c>
      <c r="G10" s="4">
        <f t="shared" si="1"/>
        <v>436.66666666666669</v>
      </c>
      <c r="H10" s="54">
        <v>650</v>
      </c>
    </row>
    <row r="11" spans="1:8">
      <c r="A11" s="2">
        <v>7</v>
      </c>
      <c r="B11" s="2" t="s">
        <v>57</v>
      </c>
      <c r="C11" s="3">
        <v>335</v>
      </c>
      <c r="D11" s="3">
        <v>512</v>
      </c>
      <c r="E11" s="3">
        <v>608</v>
      </c>
      <c r="F11" s="3">
        <f t="shared" si="0"/>
        <v>1455</v>
      </c>
      <c r="G11" s="4">
        <f t="shared" si="1"/>
        <v>485</v>
      </c>
      <c r="H11" s="54">
        <v>700</v>
      </c>
    </row>
    <row r="12" spans="1:8">
      <c r="A12" s="2">
        <v>8</v>
      </c>
      <c r="B12" s="2" t="s">
        <v>66</v>
      </c>
      <c r="C12" s="3"/>
      <c r="D12" s="3"/>
      <c r="E12" s="3">
        <v>257</v>
      </c>
      <c r="F12" s="3">
        <v>250</v>
      </c>
      <c r="G12" s="4">
        <f t="shared" si="1"/>
        <v>257</v>
      </c>
      <c r="H12" s="54">
        <v>350</v>
      </c>
    </row>
    <row r="13" spans="1:8">
      <c r="A13" s="2"/>
      <c r="B13" s="2" t="s">
        <v>2</v>
      </c>
      <c r="C13" s="3">
        <f t="shared" ref="C13:H13" si="2">SUM(C5:C12)</f>
        <v>2086</v>
      </c>
      <c r="D13" s="3">
        <f t="shared" si="2"/>
        <v>2960</v>
      </c>
      <c r="E13" s="3">
        <f t="shared" si="2"/>
        <v>3725</v>
      </c>
      <c r="F13" s="3">
        <f t="shared" si="2"/>
        <v>8764</v>
      </c>
      <c r="G13" s="3">
        <f t="shared" si="2"/>
        <v>3095</v>
      </c>
      <c r="H13" s="55">
        <f t="shared" si="2"/>
        <v>4500</v>
      </c>
    </row>
    <row r="14" spans="1:8">
      <c r="H14" s="53"/>
    </row>
  </sheetData>
  <mergeCells count="6">
    <mergeCell ref="H3:H4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Average</vt:lpstr>
      <vt:lpstr>TARGET PERITEM SLS JAYA BAROKAH</vt:lpstr>
      <vt:lpstr>avg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2020-05-29T03:45:07Z</dcterms:modified>
</cp:coreProperties>
</file>